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328"/>
  <workbookPr/>
  <mc:AlternateContent xmlns:mc="http://schemas.openxmlformats.org/markup-compatibility/2006">
    <mc:Choice Requires="x15">
      <x15ac:absPath xmlns:x15ac="http://schemas.microsoft.com/office/spreadsheetml/2010/11/ac" url="J:\StahlAG_GI\2_Veröffentlichungen\01_Finanzdaten_Analysen zu Veröffentlichungen\03_fortlaufende Auswertungen\Investor Toolkit\"/>
    </mc:Choice>
  </mc:AlternateContent>
  <xr:revisionPtr revIDLastSave="0" documentId="8_{DC663E55-C686-4315-AFA3-8BFDB8383DC2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shipments" sheetId="1" r:id="rId1"/>
  </sheets>
  <definedNames>
    <definedName name="_xlnm.Print_Area" localSheetId="0">shipments!$A$1:$L$292</definedName>
    <definedName name="Print_Area" localSheetId="0">shipments!$A$1:$L$272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S288" i="1" l="1"/>
  <c r="R288" i="1"/>
  <c r="Q288" i="1"/>
  <c r="P288" i="1"/>
  <c r="S200" i="1"/>
  <c r="R200" i="1"/>
  <c r="Q200" i="1"/>
  <c r="P200" i="1"/>
  <c r="T98" i="1"/>
  <c r="S98" i="1"/>
  <c r="R98" i="1"/>
  <c r="Q98" i="1"/>
  <c r="P98" i="1"/>
  <c r="P101" i="1"/>
  <c r="Q101" i="1"/>
  <c r="R101" i="1"/>
  <c r="S101" i="1"/>
  <c r="T101" i="1"/>
  <c r="G98" i="1"/>
  <c r="E292" i="1"/>
  <c r="D292" i="1"/>
  <c r="C292" i="1"/>
  <c r="B292" i="1"/>
  <c r="F291" i="1"/>
  <c r="F290" i="1"/>
  <c r="F289" i="1"/>
  <c r="F288" i="1"/>
  <c r="F292" i="1"/>
  <c r="E204" i="1"/>
  <c r="D204" i="1"/>
  <c r="C204" i="1"/>
  <c r="B204" i="1"/>
  <c r="F203" i="1"/>
  <c r="F202" i="1"/>
  <c r="F201" i="1"/>
  <c r="F200" i="1"/>
  <c r="F204" i="1"/>
  <c r="R204" i="1"/>
  <c r="F102" i="1"/>
  <c r="E102" i="1"/>
  <c r="D102" i="1"/>
  <c r="C102" i="1"/>
  <c r="B102" i="1"/>
  <c r="G101" i="1"/>
  <c r="G100" i="1"/>
  <c r="G99" i="1"/>
  <c r="G102" i="1"/>
  <c r="E287" i="1"/>
  <c r="D287" i="1"/>
  <c r="C287" i="1"/>
  <c r="B287" i="1"/>
  <c r="F286" i="1"/>
  <c r="F285" i="1"/>
  <c r="F284" i="1"/>
  <c r="F283" i="1"/>
  <c r="E199" i="1"/>
  <c r="D199" i="1"/>
  <c r="C199" i="1"/>
  <c r="B199" i="1"/>
  <c r="F198" i="1"/>
  <c r="F197" i="1"/>
  <c r="F196" i="1"/>
  <c r="F195" i="1"/>
  <c r="Q292" i="1"/>
  <c r="R292" i="1"/>
  <c r="P292" i="1"/>
  <c r="S292" i="1"/>
  <c r="Q204" i="1"/>
  <c r="P204" i="1"/>
  <c r="S204" i="1"/>
  <c r="F287" i="1"/>
  <c r="F199" i="1"/>
  <c r="F97" i="1"/>
  <c r="E97" i="1"/>
  <c r="D97" i="1"/>
  <c r="C97" i="1"/>
  <c r="B97" i="1"/>
  <c r="G96" i="1"/>
  <c r="G95" i="1"/>
  <c r="G94" i="1"/>
  <c r="G93" i="1"/>
  <c r="E282" i="1"/>
  <c r="D282" i="1"/>
  <c r="C282" i="1"/>
  <c r="B282" i="1"/>
  <c r="F281" i="1"/>
  <c r="F280" i="1"/>
  <c r="F279" i="1"/>
  <c r="F278" i="1"/>
  <c r="E194" i="1"/>
  <c r="D194" i="1"/>
  <c r="C194" i="1"/>
  <c r="B194" i="1"/>
  <c r="F193" i="1"/>
  <c r="F192" i="1"/>
  <c r="F191" i="1"/>
  <c r="F190" i="1"/>
  <c r="F92" i="1"/>
  <c r="E92" i="1"/>
  <c r="D92" i="1"/>
  <c r="C92" i="1"/>
  <c r="B92" i="1"/>
  <c r="G91" i="1"/>
  <c r="G90" i="1"/>
  <c r="G89" i="1"/>
  <c r="G88" i="1"/>
  <c r="G86" i="1"/>
  <c r="F274" i="1"/>
  <c r="F275" i="1"/>
  <c r="F276" i="1"/>
  <c r="F273" i="1"/>
  <c r="F87" i="1"/>
  <c r="E87" i="1"/>
  <c r="D87" i="1"/>
  <c r="C87" i="1"/>
  <c r="B87" i="1"/>
  <c r="G85" i="1"/>
  <c r="G84" i="1"/>
  <c r="G83" i="1"/>
  <c r="E189" i="1"/>
  <c r="D189" i="1"/>
  <c r="C189" i="1"/>
  <c r="B189" i="1"/>
  <c r="F188" i="1"/>
  <c r="F187" i="1"/>
  <c r="F186" i="1"/>
  <c r="F185" i="1"/>
  <c r="E277" i="1"/>
  <c r="D277" i="1"/>
  <c r="C277" i="1"/>
  <c r="B277" i="1"/>
  <c r="G81" i="1"/>
  <c r="G80" i="1"/>
  <c r="C179" i="1"/>
  <c r="D179" i="1"/>
  <c r="E179" i="1"/>
  <c r="B179" i="1"/>
  <c r="E184" i="1"/>
  <c r="D184" i="1"/>
  <c r="C184" i="1"/>
  <c r="B184" i="1"/>
  <c r="F183" i="1"/>
  <c r="F182" i="1"/>
  <c r="F181" i="1"/>
  <c r="F180" i="1"/>
  <c r="E272" i="1"/>
  <c r="D272" i="1"/>
  <c r="C272" i="1"/>
  <c r="B272" i="1"/>
  <c r="F271" i="1"/>
  <c r="F270" i="1"/>
  <c r="F269" i="1"/>
  <c r="F268" i="1"/>
  <c r="F82" i="1"/>
  <c r="E82" i="1"/>
  <c r="D82" i="1"/>
  <c r="C82" i="1"/>
  <c r="B82" i="1"/>
  <c r="G79" i="1"/>
  <c r="G78" i="1"/>
  <c r="F178" i="1"/>
  <c r="F177" i="1"/>
  <c r="F176" i="1"/>
  <c r="E267" i="1"/>
  <c r="D267" i="1"/>
  <c r="C267" i="1"/>
  <c r="B267" i="1"/>
  <c r="F266" i="1"/>
  <c r="F265" i="1"/>
  <c r="F264" i="1"/>
  <c r="F263" i="1"/>
  <c r="E262" i="1"/>
  <c r="D262" i="1"/>
  <c r="C262" i="1"/>
  <c r="B262" i="1"/>
  <c r="F261" i="1"/>
  <c r="F260" i="1"/>
  <c r="F259" i="1"/>
  <c r="F262" i="1"/>
  <c r="F258" i="1"/>
  <c r="E257" i="1"/>
  <c r="D257" i="1"/>
  <c r="C257" i="1"/>
  <c r="B257" i="1"/>
  <c r="F256" i="1"/>
  <c r="F255" i="1"/>
  <c r="F254" i="1"/>
  <c r="F253" i="1"/>
  <c r="E252" i="1"/>
  <c r="D252" i="1"/>
  <c r="C252" i="1"/>
  <c r="B252" i="1"/>
  <c r="F251" i="1"/>
  <c r="F250" i="1"/>
  <c r="F249" i="1"/>
  <c r="F248" i="1"/>
  <c r="E247" i="1"/>
  <c r="D247" i="1"/>
  <c r="C247" i="1"/>
  <c r="B247" i="1"/>
  <c r="F246" i="1"/>
  <c r="F245" i="1"/>
  <c r="F244" i="1"/>
  <c r="F243" i="1"/>
  <c r="E242" i="1"/>
  <c r="D242" i="1"/>
  <c r="C242" i="1"/>
  <c r="B242" i="1"/>
  <c r="F241" i="1"/>
  <c r="F240" i="1"/>
  <c r="F239" i="1"/>
  <c r="F238" i="1"/>
  <c r="E237" i="1"/>
  <c r="D237" i="1"/>
  <c r="C237" i="1"/>
  <c r="B237" i="1"/>
  <c r="F236" i="1"/>
  <c r="F235" i="1"/>
  <c r="F234" i="1"/>
  <c r="F233" i="1"/>
  <c r="E232" i="1"/>
  <c r="D232" i="1"/>
  <c r="C232" i="1"/>
  <c r="B232" i="1"/>
  <c r="F231" i="1"/>
  <c r="F230" i="1"/>
  <c r="F229" i="1"/>
  <c r="F228" i="1"/>
  <c r="E227" i="1"/>
  <c r="D227" i="1"/>
  <c r="C227" i="1"/>
  <c r="B227" i="1"/>
  <c r="F226" i="1"/>
  <c r="F225" i="1"/>
  <c r="F224" i="1"/>
  <c r="F223" i="1"/>
  <c r="E222" i="1"/>
  <c r="D222" i="1"/>
  <c r="C222" i="1"/>
  <c r="B222" i="1"/>
  <c r="F221" i="1"/>
  <c r="F220" i="1"/>
  <c r="F219" i="1"/>
  <c r="F218" i="1"/>
  <c r="E217" i="1"/>
  <c r="D217" i="1"/>
  <c r="C217" i="1"/>
  <c r="B217" i="1"/>
  <c r="F216" i="1"/>
  <c r="F215" i="1"/>
  <c r="F214" i="1"/>
  <c r="F213" i="1"/>
  <c r="E212" i="1"/>
  <c r="D212" i="1"/>
  <c r="C212" i="1"/>
  <c r="B212" i="1"/>
  <c r="F211" i="1"/>
  <c r="F210" i="1"/>
  <c r="F209" i="1"/>
  <c r="F208" i="1"/>
  <c r="F175" i="1"/>
  <c r="E174" i="1"/>
  <c r="D174" i="1"/>
  <c r="C174" i="1"/>
  <c r="B174" i="1"/>
  <c r="F173" i="1"/>
  <c r="F172" i="1"/>
  <c r="F171" i="1"/>
  <c r="F170" i="1"/>
  <c r="E169" i="1"/>
  <c r="D169" i="1"/>
  <c r="C169" i="1"/>
  <c r="B169" i="1"/>
  <c r="F168" i="1"/>
  <c r="F167" i="1"/>
  <c r="F166" i="1"/>
  <c r="F165" i="1"/>
  <c r="F169" i="1"/>
  <c r="E164" i="1"/>
  <c r="D164" i="1"/>
  <c r="C164" i="1"/>
  <c r="B164" i="1"/>
  <c r="F163" i="1"/>
  <c r="F162" i="1"/>
  <c r="F161" i="1"/>
  <c r="F160" i="1"/>
  <c r="E159" i="1"/>
  <c r="D159" i="1"/>
  <c r="C159" i="1"/>
  <c r="B159" i="1"/>
  <c r="F158" i="1"/>
  <c r="F157" i="1"/>
  <c r="F156" i="1"/>
  <c r="F155" i="1"/>
  <c r="E154" i="1"/>
  <c r="D154" i="1"/>
  <c r="C154" i="1"/>
  <c r="B154" i="1"/>
  <c r="F153" i="1"/>
  <c r="F152" i="1"/>
  <c r="F151" i="1"/>
  <c r="F150" i="1"/>
  <c r="E149" i="1"/>
  <c r="D149" i="1"/>
  <c r="C149" i="1"/>
  <c r="B149" i="1"/>
  <c r="F148" i="1"/>
  <c r="F147" i="1"/>
  <c r="F146" i="1"/>
  <c r="F145" i="1"/>
  <c r="E144" i="1"/>
  <c r="D144" i="1"/>
  <c r="C144" i="1"/>
  <c r="B144" i="1"/>
  <c r="F143" i="1"/>
  <c r="F142" i="1"/>
  <c r="F141" i="1"/>
  <c r="F140" i="1"/>
  <c r="E139" i="1"/>
  <c r="D139" i="1"/>
  <c r="C139" i="1"/>
  <c r="B139" i="1"/>
  <c r="F138" i="1"/>
  <c r="F137" i="1"/>
  <c r="F136" i="1"/>
  <c r="F135" i="1"/>
  <c r="E134" i="1"/>
  <c r="D134" i="1"/>
  <c r="C134" i="1"/>
  <c r="B134" i="1"/>
  <c r="F133" i="1"/>
  <c r="F132" i="1"/>
  <c r="F131" i="1"/>
  <c r="F130" i="1"/>
  <c r="F129" i="1"/>
  <c r="F128" i="1"/>
  <c r="F127" i="1"/>
  <c r="F126" i="1"/>
  <c r="F125" i="1"/>
  <c r="E124" i="1"/>
  <c r="D124" i="1"/>
  <c r="C124" i="1"/>
  <c r="B124" i="1"/>
  <c r="F123" i="1"/>
  <c r="F122" i="1"/>
  <c r="F121" i="1"/>
  <c r="F120" i="1"/>
  <c r="E119" i="1"/>
  <c r="D119" i="1"/>
  <c r="C119" i="1"/>
  <c r="B119" i="1"/>
  <c r="F118" i="1"/>
  <c r="F117" i="1"/>
  <c r="F116" i="1"/>
  <c r="F115" i="1"/>
  <c r="E114" i="1"/>
  <c r="C114" i="1"/>
  <c r="C113" i="1"/>
  <c r="F113" i="1"/>
  <c r="B114" i="1"/>
  <c r="F112" i="1"/>
  <c r="D111" i="1"/>
  <c r="F111" i="1"/>
  <c r="D110" i="1"/>
  <c r="F109" i="1"/>
  <c r="F108" i="1"/>
  <c r="F107" i="1"/>
  <c r="F106" i="1"/>
  <c r="F105" i="1"/>
  <c r="F77" i="1"/>
  <c r="E77" i="1"/>
  <c r="D77" i="1"/>
  <c r="C77" i="1"/>
  <c r="B77" i="1"/>
  <c r="G76" i="1"/>
  <c r="G75" i="1"/>
  <c r="G74" i="1"/>
  <c r="G73" i="1"/>
  <c r="F72" i="1"/>
  <c r="E72" i="1"/>
  <c r="D72" i="1"/>
  <c r="C72" i="1"/>
  <c r="B72" i="1"/>
  <c r="G71" i="1"/>
  <c r="G70" i="1"/>
  <c r="G69" i="1"/>
  <c r="G68" i="1"/>
  <c r="F67" i="1"/>
  <c r="E67" i="1"/>
  <c r="D67" i="1"/>
  <c r="C67" i="1"/>
  <c r="B67" i="1"/>
  <c r="G66" i="1"/>
  <c r="G65" i="1"/>
  <c r="G64" i="1"/>
  <c r="G63" i="1"/>
  <c r="F62" i="1"/>
  <c r="E62" i="1"/>
  <c r="D62" i="1"/>
  <c r="C62" i="1"/>
  <c r="B62" i="1"/>
  <c r="G61" i="1"/>
  <c r="G60" i="1"/>
  <c r="G59" i="1"/>
  <c r="G58" i="1"/>
  <c r="F57" i="1"/>
  <c r="E57" i="1"/>
  <c r="D57" i="1"/>
  <c r="C57" i="1"/>
  <c r="B57" i="1"/>
  <c r="G56" i="1"/>
  <c r="G55" i="1"/>
  <c r="G54" i="1"/>
  <c r="G53" i="1"/>
  <c r="F52" i="1"/>
  <c r="E52" i="1"/>
  <c r="D52" i="1"/>
  <c r="C52" i="1"/>
  <c r="B52" i="1"/>
  <c r="G51" i="1"/>
  <c r="G50" i="1"/>
  <c r="G49" i="1"/>
  <c r="G48" i="1"/>
  <c r="F47" i="1"/>
  <c r="E47" i="1"/>
  <c r="D47" i="1"/>
  <c r="C47" i="1"/>
  <c r="B47" i="1"/>
  <c r="G46" i="1"/>
  <c r="G45" i="1"/>
  <c r="G44" i="1"/>
  <c r="G43" i="1"/>
  <c r="F42" i="1"/>
  <c r="E42" i="1"/>
  <c r="D42" i="1"/>
  <c r="C42" i="1"/>
  <c r="B42" i="1"/>
  <c r="G41" i="1"/>
  <c r="G40" i="1"/>
  <c r="G39" i="1"/>
  <c r="G38" i="1"/>
  <c r="F37" i="1"/>
  <c r="E37" i="1"/>
  <c r="D37" i="1"/>
  <c r="C37" i="1"/>
  <c r="B37" i="1"/>
  <c r="G36" i="1"/>
  <c r="G35" i="1"/>
  <c r="G34" i="1"/>
  <c r="G33" i="1"/>
  <c r="F32" i="1"/>
  <c r="E32" i="1"/>
  <c r="D32" i="1"/>
  <c r="C32" i="1"/>
  <c r="B32" i="1"/>
  <c r="G31" i="1"/>
  <c r="G30" i="1"/>
  <c r="G29" i="1"/>
  <c r="G28" i="1"/>
  <c r="G32" i="1"/>
  <c r="G27" i="1"/>
  <c r="G26" i="1"/>
  <c r="G25" i="1"/>
  <c r="G24" i="1"/>
  <c r="G23" i="1"/>
  <c r="F22" i="1"/>
  <c r="E22" i="1"/>
  <c r="D22" i="1"/>
  <c r="C22" i="1"/>
  <c r="B22" i="1"/>
  <c r="G21" i="1"/>
  <c r="G20" i="1"/>
  <c r="G19" i="1"/>
  <c r="G18" i="1"/>
  <c r="F17" i="1"/>
  <c r="E17" i="1"/>
  <c r="D17" i="1"/>
  <c r="C17" i="1"/>
  <c r="B17" i="1"/>
  <c r="G16" i="1"/>
  <c r="G15" i="1"/>
  <c r="G14" i="1"/>
  <c r="G13" i="1"/>
  <c r="G12" i="1"/>
  <c r="G11" i="1"/>
  <c r="G10" i="1"/>
  <c r="G9" i="1"/>
  <c r="G8" i="1"/>
  <c r="G7" i="1"/>
  <c r="G6" i="1"/>
  <c r="G5" i="1"/>
  <c r="G4" i="1"/>
  <c r="G3" i="1"/>
  <c r="D114" i="1"/>
  <c r="F232" i="1"/>
  <c r="F247" i="1"/>
  <c r="F154" i="1"/>
  <c r="F139" i="1"/>
  <c r="F114" i="1"/>
  <c r="F110" i="1"/>
  <c r="F119" i="1"/>
  <c r="G62" i="1"/>
  <c r="F277" i="1"/>
  <c r="G82" i="1"/>
  <c r="F174" i="1"/>
  <c r="F212" i="1"/>
  <c r="G42" i="1"/>
  <c r="F124" i="1"/>
  <c r="G37" i="1"/>
  <c r="G52" i="1"/>
  <c r="G57" i="1"/>
  <c r="G72" i="1"/>
  <c r="F134" i="1"/>
  <c r="F149" i="1"/>
  <c r="F164" i="1"/>
  <c r="F179" i="1"/>
  <c r="G17" i="1"/>
  <c r="G47" i="1"/>
  <c r="F282" i="1"/>
  <c r="F217" i="1"/>
  <c r="F227" i="1"/>
  <c r="F242" i="1"/>
  <c r="F257" i="1"/>
  <c r="F189" i="1"/>
  <c r="F272" i="1"/>
  <c r="G77" i="1"/>
  <c r="F144" i="1"/>
  <c r="F159" i="1"/>
  <c r="F222" i="1"/>
  <c r="F237" i="1"/>
  <c r="F252" i="1"/>
  <c r="F267" i="1"/>
  <c r="H263" i="1"/>
  <c r="F184" i="1"/>
  <c r="G22" i="1"/>
  <c r="G67" i="1"/>
  <c r="G87" i="1"/>
  <c r="G92" i="1"/>
  <c r="G97" i="1"/>
  <c r="F194" i="1"/>
</calcChain>
</file>

<file path=xl/sharedStrings.xml><?xml version="1.0" encoding="utf-8"?>
<sst xmlns="http://schemas.openxmlformats.org/spreadsheetml/2006/main" count="374" uniqueCount="160">
  <si>
    <t>STEEL DIVISION</t>
  </si>
  <si>
    <t>Heavy Plate</t>
  </si>
  <si>
    <t>Hot rolled</t>
  </si>
  <si>
    <t>Cold rolled</t>
  </si>
  <si>
    <t>Surface treated</t>
  </si>
  <si>
    <t>Misc.</t>
  </si>
  <si>
    <t>Total</t>
  </si>
  <si>
    <t>1Q 2005/06</t>
  </si>
  <si>
    <t>2Q 2005/06</t>
  </si>
  <si>
    <t>3Q 2005/06</t>
  </si>
  <si>
    <t>4Q 2005/06</t>
  </si>
  <si>
    <t>2005/06</t>
  </si>
  <si>
    <t>1Q 2006/07</t>
  </si>
  <si>
    <t>2Q 2006/07</t>
  </si>
  <si>
    <t>3Q 2006/07</t>
  </si>
  <si>
    <t>4Q 2006/07</t>
  </si>
  <si>
    <t>2006/07</t>
  </si>
  <si>
    <t>1Q 2007/08</t>
  </si>
  <si>
    <t>2Q 2007/08</t>
  </si>
  <si>
    <t>3Q 2007/08</t>
  </si>
  <si>
    <t>4Q 2007/08</t>
  </si>
  <si>
    <t>2007/08</t>
  </si>
  <si>
    <t>1Q 2008/09</t>
  </si>
  <si>
    <t>2Q 2008/09</t>
  </si>
  <si>
    <t>3Q 2008/09</t>
  </si>
  <si>
    <t>4Q 2008/09</t>
  </si>
  <si>
    <t>2008/09</t>
  </si>
  <si>
    <t>1Q 2009/10</t>
  </si>
  <si>
    <t>2Q 2009/10</t>
  </si>
  <si>
    <t>3Q 2009/10</t>
  </si>
  <si>
    <t>4Q 2009/10</t>
  </si>
  <si>
    <t>2009/10</t>
  </si>
  <si>
    <t>1Q 2010/11</t>
  </si>
  <si>
    <t>2Q 2010/11</t>
  </si>
  <si>
    <t>3Q 2010/11</t>
  </si>
  <si>
    <t>4Q 2010/11</t>
  </si>
  <si>
    <t>2010/11</t>
  </si>
  <si>
    <t>1Q 2011/12</t>
  </si>
  <si>
    <t>2Q 2011/12</t>
  </si>
  <si>
    <t>3Q 2011/12</t>
  </si>
  <si>
    <t>4Q 2011/12</t>
  </si>
  <si>
    <t>2011/12</t>
  </si>
  <si>
    <t>1Q 2012/13</t>
  </si>
  <si>
    <t>2Q 2012/13</t>
  </si>
  <si>
    <t>3Q 2012/13</t>
  </si>
  <si>
    <t>4Q 2012/13</t>
  </si>
  <si>
    <t>2012/13</t>
  </si>
  <si>
    <t>1Q 2013/14</t>
  </si>
  <si>
    <t>2Q 2013/14</t>
  </si>
  <si>
    <t>3Q 2013/14</t>
  </si>
  <si>
    <t>4Q 2013/14</t>
  </si>
  <si>
    <t>2013/14</t>
  </si>
  <si>
    <t>1Q 2014/15</t>
  </si>
  <si>
    <t>2Q 2014/15</t>
  </si>
  <si>
    <t>3Q 2014/15</t>
  </si>
  <si>
    <t>4Q 2014/15</t>
  </si>
  <si>
    <t>2014/15</t>
  </si>
  <si>
    <t>1Q 2015/16</t>
  </si>
  <si>
    <t>2Q 2015/16</t>
  </si>
  <si>
    <t>3Q 2015/16</t>
  </si>
  <si>
    <t>4Q 2015/16</t>
  </si>
  <si>
    <t>2015/16</t>
  </si>
  <si>
    <t>1Q 2016/17</t>
  </si>
  <si>
    <t>2Q 2016/17</t>
  </si>
  <si>
    <t>3Q 2016/17</t>
  </si>
  <si>
    <t>4Q 2016/17</t>
  </si>
  <si>
    <t>2016/17</t>
  </si>
  <si>
    <t>1Q 2017/18</t>
  </si>
  <si>
    <t>2Q 2017/18</t>
  </si>
  <si>
    <t>3Q 2017/18</t>
  </si>
  <si>
    <t>4Q 2017/18</t>
  </si>
  <si>
    <t>2017/18</t>
  </si>
  <si>
    <t>1Q 2018/19</t>
  </si>
  <si>
    <t>2Q 2018/19</t>
  </si>
  <si>
    <t>3Q 2018/19</t>
  </si>
  <si>
    <t>4Q 2018/19</t>
  </si>
  <si>
    <t>2018/19</t>
  </si>
  <si>
    <t>1Q 2019/20</t>
  </si>
  <si>
    <t>2Q 2019/20</t>
  </si>
  <si>
    <t>3Q 2019/20</t>
  </si>
  <si>
    <t>4Q 2019/20</t>
  </si>
  <si>
    <t>2019/20</t>
  </si>
  <si>
    <t>METAL ENGINEERING DIVISION</t>
  </si>
  <si>
    <t>Rails</t>
  </si>
  <si>
    <t>Wire Rod</t>
  </si>
  <si>
    <t>Billets &amp; Blooms</t>
  </si>
  <si>
    <t>Tool Steel</t>
  </si>
  <si>
    <t>Other HPM</t>
  </si>
  <si>
    <t>Forging</t>
  </si>
  <si>
    <t>Others</t>
  </si>
  <si>
    <t xml:space="preserve">HIGH PERFORMANCE METALS DIVISION                </t>
  </si>
  <si>
    <t>2Q18/19</t>
  </si>
  <si>
    <t>1Q15/16</t>
  </si>
  <si>
    <t>2Q15/16</t>
  </si>
  <si>
    <t>4Q15/16</t>
  </si>
  <si>
    <t>1Q16/17</t>
  </si>
  <si>
    <t>2Q16/17</t>
  </si>
  <si>
    <t>3Q16/17</t>
  </si>
  <si>
    <t>4Q16/17</t>
  </si>
  <si>
    <t>1Q17/18</t>
  </si>
  <si>
    <t>2Q17/18</t>
  </si>
  <si>
    <t>3Q17/18</t>
  </si>
  <si>
    <t>4Q17/18</t>
  </si>
  <si>
    <t>1Q18/19</t>
  </si>
  <si>
    <t>3Q18/19</t>
  </si>
  <si>
    <t>4Q18/19</t>
  </si>
  <si>
    <t>1Q19/20</t>
  </si>
  <si>
    <t>2Q19/20</t>
  </si>
  <si>
    <t>4Q19/20</t>
  </si>
  <si>
    <t>3Q19/20</t>
  </si>
  <si>
    <t>3Q15/16</t>
  </si>
  <si>
    <t>1Q 2020/21</t>
  </si>
  <si>
    <t>2Q 2020/21</t>
  </si>
  <si>
    <t>3Q 2020/21</t>
  </si>
  <si>
    <t>2020/21</t>
  </si>
  <si>
    <t>1Q20/21</t>
  </si>
  <si>
    <t>4Q 2020/21</t>
  </si>
  <si>
    <t>Seamles Tubes</t>
  </si>
  <si>
    <t>Billet&amp;Blooms</t>
  </si>
  <si>
    <t>2Q20/21</t>
  </si>
  <si>
    <t>3Q20/21</t>
  </si>
  <si>
    <t>4Q20/21</t>
  </si>
  <si>
    <t>Seamless Tubes</t>
  </si>
  <si>
    <t>2021/22</t>
  </si>
  <si>
    <t>1Q 2021/22</t>
  </si>
  <si>
    <t>2Q 2021/22</t>
  </si>
  <si>
    <t>3Q 2021/22</t>
  </si>
  <si>
    <t>4Q 2021/22</t>
  </si>
  <si>
    <t>1Q21/22</t>
  </si>
  <si>
    <t>2Q21/22</t>
  </si>
  <si>
    <t>3Q21/22</t>
  </si>
  <si>
    <t>4Q21/22</t>
  </si>
  <si>
    <t>1Q 2022/23</t>
  </si>
  <si>
    <t>2Q 2022/23</t>
  </si>
  <si>
    <t>3Q 2022/23</t>
  </si>
  <si>
    <t>4Q 2022/23</t>
  </si>
  <si>
    <t>2022/23</t>
  </si>
  <si>
    <t>1Q22/23</t>
  </si>
  <si>
    <t>2Q22/23</t>
  </si>
  <si>
    <t>3Q22/23</t>
  </si>
  <si>
    <t>4Q22/23</t>
  </si>
  <si>
    <t>1Q 2023/24</t>
  </si>
  <si>
    <t>2Q 2023/24</t>
  </si>
  <si>
    <t>3Q 2023/24</t>
  </si>
  <si>
    <t>4Q 2023/24</t>
  </si>
  <si>
    <t>2023/24</t>
  </si>
  <si>
    <t>1Q23/24</t>
  </si>
  <si>
    <t>2Q23/24</t>
  </si>
  <si>
    <t>3Q23/24</t>
  </si>
  <si>
    <t>4Q23/24</t>
  </si>
  <si>
    <t>2024/25</t>
  </si>
  <si>
    <t>1Q 2024/25</t>
  </si>
  <si>
    <t>2Q 2024/25</t>
  </si>
  <si>
    <t>3Q 2024/25</t>
  </si>
  <si>
    <t>4Q 2024/25</t>
  </si>
  <si>
    <t>1Q24/25</t>
  </si>
  <si>
    <t>2Q24/25</t>
  </si>
  <si>
    <t>3Q24/25</t>
  </si>
  <si>
    <t>4Q24/25</t>
  </si>
  <si>
    <t>Q2: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</si>
</sst>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-* #,##0.00_-;\-* #,##0.00_-;_-* &quot;-&quot;??_-;_-@_-"/>
    <numFmt numFmtId="164" formatCode="0.0%"/>
    <numFmt numFmtId="165" formatCode="#,##0.0"/>
    <numFmt numFmtId="166" formatCode="_-* #,##0_-;\-* #,##0_-;_-* &quot;-&quot;??_-;_-@_-"/>
  </numFmts>
  <fonts count="20" x14ac:knownFonts="1">
    <font>
      <sz val="10"/>
      <color theme="1"/>
      <name val="Arial"/>
      <family val="2"/>
    </font>
    <font>
      <sz val="11"/>
      <name val="voestalpine Light"/>
      <family val="2"/>
    </font>
    <font>
      <b/>
      <sz val="11"/>
      <name val="voestalpine Light"/>
      <family val="2"/>
    </font>
    <font>
      <sz val="10"/>
      <name val="voestalpine Light"/>
      <family val="2"/>
    </font>
    <font>
      <b/>
      <sz val="10"/>
      <name val="voestalpine Light"/>
      <family val="2"/>
    </font>
    <font>
      <sz val="10"/>
      <color theme="1"/>
      <name val="voestalpine Light"/>
      <family val="2"/>
    </font>
    <font>
      <sz val="10"/>
      <color theme="0"/>
      <name val="voestalpine Light"/>
      <family val="2"/>
    </font>
    <font>
      <b/>
      <sz val="12"/>
      <name val="voestalpine Light"/>
      <family val="2"/>
    </font>
    <font>
      <sz val="10"/>
      <color rgb="FFFF0000"/>
      <name val="voestalpine Light"/>
      <family val="2"/>
    </font>
    <font>
      <sz val="10"/>
      <name val="Arial"/>
      <family val="2"/>
    </font>
    <font>
      <sz val="16"/>
      <name val="Arial"/>
      <family val="2"/>
    </font>
    <font>
      <b/>
      <sz val="16"/>
      <name val="voestalpine Light"/>
      <family val="2"/>
    </font>
    <font>
      <b/>
      <sz val="11"/>
      <color theme="1"/>
      <name val="voestalpine Light"/>
      <family val="2"/>
    </font>
    <font>
      <sz val="10"/>
      <color theme="0"/>
      <name val="Arial"/>
      <family val="2"/>
    </font>
    <font>
      <sz val="11"/>
      <color theme="0"/>
      <name val="voestalpine Light"/>
      <family val="2"/>
    </font>
    <font>
      <sz val="11"/>
      <color theme="1"/>
      <name val="voestalpine Light"/>
      <family val="2"/>
    </font>
    <font>
      <sz val="10"/>
      <color rgb="FF7030A0"/>
      <name val="Arial"/>
      <family val="2"/>
    </font>
    <font>
      <sz val="9"/>
      <color theme="1"/>
      <name val="voestalpine Light"/>
      <family val="2"/>
    </font>
    <font>
      <sz val="10"/>
      <color theme="1"/>
      <name val="Arial"/>
      <family val="2"/>
    </font>
    <font>
      <sz val="9"/>
      <color theme="0"/>
      <name val="voestalpine Light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1C8DC"/>
        <bgColor indexed="64"/>
      </patternFill>
    </fill>
  </fills>
  <borders count="28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43" fontId="18" fillId="0" borderId="0" applyFont="0" applyFill="0" applyBorder="0" applyAlignment="0" applyProtection="0"/>
  </cellStyleXfs>
  <cellXfs count="125">
    <xf numFmtId="0" fontId="0" fillId="0" borderId="0" xfId="0"/>
    <xf numFmtId="3" fontId="3" fillId="0" borderId="1" xfId="0" applyNumberFormat="1" applyFont="1" applyFill="1" applyBorder="1" applyAlignment="1"/>
    <xf numFmtId="3" fontId="3" fillId="0" borderId="0" xfId="0" applyNumberFormat="1" applyFont="1" applyFill="1" applyBorder="1" applyAlignment="1"/>
    <xf numFmtId="3" fontId="4" fillId="0" borderId="2" xfId="0" applyNumberFormat="1" applyFont="1" applyFill="1" applyBorder="1" applyAlignment="1"/>
    <xf numFmtId="3" fontId="1" fillId="0" borderId="3" xfId="0" applyNumberFormat="1" applyFont="1" applyFill="1" applyBorder="1" applyAlignment="1"/>
    <xf numFmtId="3" fontId="1" fillId="0" borderId="4" xfId="0" applyNumberFormat="1" applyFont="1" applyFill="1" applyBorder="1" applyAlignment="1"/>
    <xf numFmtId="3" fontId="2" fillId="0" borderId="5" xfId="0" applyNumberFormat="1" applyFont="1" applyFill="1" applyBorder="1" applyAlignment="1"/>
    <xf numFmtId="3" fontId="3" fillId="0" borderId="0" xfId="0" applyNumberFormat="1" applyFont="1" applyBorder="1" applyAlignment="1"/>
    <xf numFmtId="3" fontId="1" fillId="2" borderId="3" xfId="0" applyNumberFormat="1" applyFont="1" applyFill="1" applyBorder="1" applyAlignment="1"/>
    <xf numFmtId="3" fontId="1" fillId="2" borderId="4" xfId="0" applyNumberFormat="1" applyFont="1" applyFill="1" applyBorder="1" applyAlignment="1"/>
    <xf numFmtId="3" fontId="3" fillId="0" borderId="6" xfId="0" applyNumberFormat="1" applyFont="1" applyFill="1" applyBorder="1" applyAlignment="1"/>
    <xf numFmtId="3" fontId="3" fillId="0" borderId="7" xfId="0" applyNumberFormat="1" applyFont="1" applyFill="1" applyBorder="1" applyAlignment="1"/>
    <xf numFmtId="3" fontId="1" fillId="0" borderId="8" xfId="0" applyNumberFormat="1" applyFont="1" applyFill="1" applyBorder="1" applyAlignment="1"/>
    <xf numFmtId="3" fontId="3" fillId="0" borderId="9" xfId="0" applyNumberFormat="1" applyFont="1" applyFill="1" applyBorder="1" applyAlignment="1"/>
    <xf numFmtId="3" fontId="3" fillId="0" borderId="10" xfId="0" applyNumberFormat="1" applyFont="1" applyFill="1" applyBorder="1" applyAlignment="1"/>
    <xf numFmtId="3" fontId="4" fillId="0" borderId="6" xfId="0" applyNumberFormat="1" applyFont="1" applyFill="1" applyBorder="1" applyAlignment="1"/>
    <xf numFmtId="3" fontId="4" fillId="0" borderId="7" xfId="0" applyNumberFormat="1" applyFont="1" applyFill="1" applyBorder="1" applyAlignment="1"/>
    <xf numFmtId="3" fontId="4" fillId="0" borderId="11" xfId="0" applyNumberFormat="1" applyFont="1" applyFill="1" applyBorder="1" applyAlignment="1"/>
    <xf numFmtId="3" fontId="4" fillId="0" borderId="12" xfId="0" applyNumberFormat="1" applyFont="1" applyFill="1" applyBorder="1" applyAlignment="1"/>
    <xf numFmtId="0" fontId="3" fillId="0" borderId="0" xfId="0" applyFont="1"/>
    <xf numFmtId="0" fontId="5" fillId="0" borderId="0" xfId="0" applyFont="1"/>
    <xf numFmtId="3" fontId="4" fillId="0" borderId="2" xfId="0" applyNumberFormat="1" applyFont="1" applyBorder="1"/>
    <xf numFmtId="3" fontId="2" fillId="0" borderId="5" xfId="0" applyNumberFormat="1" applyFont="1" applyBorder="1"/>
    <xf numFmtId="3" fontId="3" fillId="0" borderId="1" xfId="0" applyNumberFormat="1" applyFont="1" applyBorder="1" applyAlignment="1"/>
    <xf numFmtId="3" fontId="3" fillId="0" borderId="0" xfId="0" applyNumberFormat="1" applyFont="1"/>
    <xf numFmtId="0" fontId="6" fillId="0" borderId="0" xfId="0" applyFont="1" applyFill="1"/>
    <xf numFmtId="0" fontId="6" fillId="0" borderId="0" xfId="0" applyFont="1" applyFill="1" applyBorder="1"/>
    <xf numFmtId="0" fontId="5" fillId="0" borderId="0" xfId="0" applyFont="1" applyBorder="1"/>
    <xf numFmtId="0" fontId="3" fillId="0" borderId="0" xfId="0" applyFont="1" applyBorder="1"/>
    <xf numFmtId="3" fontId="2" fillId="0" borderId="11" xfId="0" applyNumberFormat="1" applyFont="1" applyFill="1" applyBorder="1" applyAlignment="1"/>
    <xf numFmtId="3" fontId="2" fillId="0" borderId="2" xfId="0" applyNumberFormat="1" applyFont="1" applyFill="1" applyBorder="1" applyAlignment="1"/>
    <xf numFmtId="0" fontId="8" fillId="0" borderId="0" xfId="0" applyFont="1"/>
    <xf numFmtId="3" fontId="4" fillId="0" borderId="5" xfId="0" applyNumberFormat="1" applyFont="1" applyBorder="1"/>
    <xf numFmtId="3" fontId="4" fillId="0" borderId="2" xfId="0" applyNumberFormat="1" applyFont="1" applyFill="1" applyBorder="1"/>
    <xf numFmtId="3" fontId="3" fillId="0" borderId="1" xfId="0" applyNumberFormat="1" applyFont="1" applyBorder="1"/>
    <xf numFmtId="0" fontId="6" fillId="0" borderId="0" xfId="0" applyFont="1" applyBorder="1"/>
    <xf numFmtId="3" fontId="2" fillId="0" borderId="4" xfId="0" applyNumberFormat="1" applyFont="1" applyFill="1" applyBorder="1" applyAlignment="1"/>
    <xf numFmtId="3" fontId="0" fillId="0" borderId="0" xfId="0" applyNumberFormat="1"/>
    <xf numFmtId="3" fontId="1" fillId="0" borderId="0" xfId="0" applyNumberFormat="1" applyFont="1" applyFill="1" applyBorder="1" applyAlignment="1"/>
    <xf numFmtId="3" fontId="1" fillId="0" borderId="10" xfId="0" applyNumberFormat="1" applyFont="1" applyFill="1" applyBorder="1" applyAlignment="1"/>
    <xf numFmtId="3" fontId="1" fillId="0" borderId="9" xfId="0" applyNumberFormat="1" applyFont="1" applyFill="1" applyBorder="1" applyAlignment="1"/>
    <xf numFmtId="3" fontId="3" fillId="0" borderId="13" xfId="0" applyNumberFormat="1" applyFont="1" applyBorder="1"/>
    <xf numFmtId="0" fontId="1" fillId="0" borderId="1" xfId="0" applyFont="1" applyBorder="1"/>
    <xf numFmtId="0" fontId="1" fillId="0" borderId="3" xfId="0" applyFont="1" applyBorder="1" applyAlignment="1">
      <alignment horizontal="right"/>
    </xf>
    <xf numFmtId="0" fontId="1" fillId="0" borderId="3" xfId="0" applyFont="1" applyFill="1" applyBorder="1" applyAlignment="1">
      <alignment horizontal="right"/>
    </xf>
    <xf numFmtId="0" fontId="1" fillId="2" borderId="3" xfId="0" applyFont="1" applyFill="1" applyBorder="1" applyAlignment="1">
      <alignment horizontal="right"/>
    </xf>
    <xf numFmtId="3" fontId="2" fillId="2" borderId="5" xfId="0" applyNumberFormat="1" applyFont="1" applyFill="1" applyBorder="1" applyAlignment="1"/>
    <xf numFmtId="0" fontId="1" fillId="0" borderId="9" xfId="0" applyFont="1" applyFill="1" applyBorder="1" applyAlignment="1">
      <alignment horizontal="right"/>
    </xf>
    <xf numFmtId="0" fontId="1" fillId="0" borderId="2" xfId="0" applyFont="1" applyBorder="1"/>
    <xf numFmtId="3" fontId="2" fillId="0" borderId="8" xfId="0" applyNumberFormat="1" applyFont="1" applyFill="1" applyBorder="1" applyAlignment="1"/>
    <xf numFmtId="0" fontId="1" fillId="0" borderId="11" xfId="0" applyFont="1" applyBorder="1"/>
    <xf numFmtId="0" fontId="1" fillId="0" borderId="12" xfId="0" applyFont="1" applyBorder="1"/>
    <xf numFmtId="3" fontId="3" fillId="0" borderId="0" xfId="0" applyNumberFormat="1" applyFont="1" applyBorder="1"/>
    <xf numFmtId="0" fontId="2" fillId="0" borderId="3" xfId="0" applyFont="1" applyFill="1" applyBorder="1" applyAlignment="1">
      <alignment horizontal="right"/>
    </xf>
    <xf numFmtId="0" fontId="9" fillId="0" borderId="0" xfId="0" applyFont="1"/>
    <xf numFmtId="3" fontId="14" fillId="0" borderId="0" xfId="0" applyNumberFormat="1" applyFont="1" applyFill="1" applyBorder="1" applyAlignment="1"/>
    <xf numFmtId="164" fontId="13" fillId="0" borderId="0" xfId="0" applyNumberFormat="1" applyFont="1"/>
    <xf numFmtId="0" fontId="1" fillId="0" borderId="14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2" fillId="0" borderId="16" xfId="0" applyFont="1" applyBorder="1" applyAlignment="1">
      <alignment horizontal="right" vertical="center" wrapText="1"/>
    </xf>
    <xf numFmtId="0" fontId="1" fillId="0" borderId="14" xfId="0" applyFont="1" applyBorder="1" applyAlignment="1">
      <alignment horizontal="right" vertical="center" wrapText="1"/>
    </xf>
    <xf numFmtId="0" fontId="1" fillId="0" borderId="15" xfId="0" applyFont="1" applyBorder="1" applyAlignment="1">
      <alignment horizontal="right" vertical="center" wrapText="1"/>
    </xf>
    <xf numFmtId="0" fontId="2" fillId="3" borderId="3" xfId="0" applyFont="1" applyFill="1" applyBorder="1" applyAlignment="1">
      <alignment horizontal="right"/>
    </xf>
    <xf numFmtId="3" fontId="2" fillId="3" borderId="4" xfId="0" applyNumberFormat="1" applyFont="1" applyFill="1" applyBorder="1" applyAlignment="1"/>
    <xf numFmtId="3" fontId="12" fillId="3" borderId="4" xfId="0" applyNumberFormat="1" applyFont="1" applyFill="1" applyBorder="1" applyAlignment="1"/>
    <xf numFmtId="3" fontId="2" fillId="3" borderId="5" xfId="0" applyNumberFormat="1" applyFont="1" applyFill="1" applyBorder="1" applyAlignment="1"/>
    <xf numFmtId="3" fontId="12" fillId="0" borderId="4" xfId="0" applyNumberFormat="1" applyFont="1" applyFill="1" applyBorder="1" applyAlignment="1"/>
    <xf numFmtId="0" fontId="15" fillId="0" borderId="0" xfId="0" applyFont="1" applyBorder="1" applyAlignment="1">
      <alignment horizontal="center" vertical="center" wrapText="1"/>
    </xf>
    <xf numFmtId="164" fontId="0" fillId="0" borderId="0" xfId="0" applyNumberFormat="1" applyFont="1" applyBorder="1"/>
    <xf numFmtId="0" fontId="0" fillId="0" borderId="0" xfId="0" applyFont="1"/>
    <xf numFmtId="3" fontId="0" fillId="0" borderId="0" xfId="0" applyNumberFormat="1" applyFont="1"/>
    <xf numFmtId="164" fontId="0" fillId="0" borderId="0" xfId="0" applyNumberFormat="1" applyFont="1"/>
    <xf numFmtId="3" fontId="3" fillId="0" borderId="20" xfId="0" applyNumberFormat="1" applyFont="1" applyFill="1" applyBorder="1" applyAlignment="1"/>
    <xf numFmtId="3" fontId="15" fillId="0" borderId="0" xfId="0" applyNumberFormat="1" applyFont="1" applyFill="1" applyBorder="1" applyAlignment="1"/>
    <xf numFmtId="0" fontId="7" fillId="0" borderId="10" xfId="0" applyFont="1" applyFill="1" applyBorder="1" applyAlignment="1">
      <alignment horizontal="center"/>
    </xf>
    <xf numFmtId="0" fontId="1" fillId="0" borderId="23" xfId="0" applyFont="1" applyBorder="1" applyAlignment="1">
      <alignment horizontal="center" vertical="center" wrapText="1"/>
    </xf>
    <xf numFmtId="0" fontId="0" fillId="0" borderId="0" xfId="0" applyBorder="1"/>
    <xf numFmtId="0" fontId="1" fillId="0" borderId="0" xfId="0" applyFont="1" applyBorder="1"/>
    <xf numFmtId="0" fontId="3" fillId="0" borderId="10" xfId="0" applyFont="1" applyBorder="1"/>
    <xf numFmtId="0" fontId="2" fillId="0" borderId="17" xfId="0" applyFont="1" applyFill="1" applyBorder="1" applyAlignment="1">
      <alignment horizontal="right"/>
    </xf>
    <xf numFmtId="3" fontId="2" fillId="0" borderId="24" xfId="0" applyNumberFormat="1" applyFont="1" applyFill="1" applyBorder="1" applyAlignment="1"/>
    <xf numFmtId="3" fontId="4" fillId="0" borderId="9" xfId="0" applyNumberFormat="1" applyFont="1" applyFill="1" applyBorder="1" applyAlignment="1"/>
    <xf numFmtId="3" fontId="4" fillId="0" borderId="1" xfId="0" applyNumberFormat="1" applyFont="1" applyFill="1" applyBorder="1" applyAlignment="1"/>
    <xf numFmtId="3" fontId="4" fillId="0" borderId="22" xfId="0" applyNumberFormat="1" applyFont="1" applyFill="1" applyBorder="1" applyAlignment="1"/>
    <xf numFmtId="0" fontId="0" fillId="0" borderId="1" xfId="0" applyFont="1" applyBorder="1"/>
    <xf numFmtId="0" fontId="9" fillId="0" borderId="1" xfId="0" applyFont="1" applyBorder="1"/>
    <xf numFmtId="0" fontId="2" fillId="0" borderId="5" xfId="0" applyFont="1" applyFill="1" applyBorder="1" applyAlignment="1">
      <alignment horizontal="right"/>
    </xf>
    <xf numFmtId="3" fontId="2" fillId="0" borderId="3" xfId="0" applyNumberFormat="1" applyFont="1" applyFill="1" applyBorder="1" applyAlignment="1"/>
    <xf numFmtId="3" fontId="5" fillId="0" borderId="10" xfId="0" applyNumberFormat="1" applyFont="1" applyFill="1" applyBorder="1" applyAlignment="1"/>
    <xf numFmtId="0" fontId="16" fillId="0" borderId="0" xfId="0" applyFont="1"/>
    <xf numFmtId="0" fontId="13" fillId="0" borderId="0" xfId="0" applyFont="1"/>
    <xf numFmtId="0" fontId="17" fillId="0" borderId="0" xfId="0" applyFont="1" applyBorder="1"/>
    <xf numFmtId="166" fontId="3" fillId="0" borderId="0" xfId="1" applyNumberFormat="1" applyFont="1" applyFill="1" applyBorder="1" applyAlignment="1"/>
    <xf numFmtId="166" fontId="4" fillId="0" borderId="11" xfId="1" applyNumberFormat="1" applyFont="1" applyFill="1" applyBorder="1" applyAlignment="1"/>
    <xf numFmtId="166" fontId="4" fillId="0" borderId="2" xfId="1" applyNumberFormat="1" applyFont="1" applyFill="1" applyBorder="1" applyAlignment="1"/>
    <xf numFmtId="166" fontId="4" fillId="0" borderId="12" xfId="1" applyNumberFormat="1" applyFont="1" applyFill="1" applyBorder="1" applyAlignment="1"/>
    <xf numFmtId="166" fontId="2" fillId="3" borderId="4" xfId="1" applyNumberFormat="1" applyFont="1" applyFill="1" applyBorder="1" applyAlignment="1"/>
    <xf numFmtId="166" fontId="2" fillId="3" borderId="5" xfId="1" applyNumberFormat="1" applyFont="1" applyFill="1" applyBorder="1" applyAlignment="1"/>
    <xf numFmtId="166" fontId="2" fillId="0" borderId="4" xfId="1" applyNumberFormat="1" applyFont="1" applyFill="1" applyBorder="1" applyAlignment="1"/>
    <xf numFmtId="166" fontId="2" fillId="0" borderId="5" xfId="1" applyNumberFormat="1" applyFont="1" applyFill="1" applyBorder="1" applyAlignment="1"/>
    <xf numFmtId="0" fontId="19" fillId="0" borderId="0" xfId="0" applyFont="1"/>
    <xf numFmtId="0" fontId="19" fillId="0" borderId="0" xfId="0" applyFont="1" applyBorder="1"/>
    <xf numFmtId="0" fontId="19" fillId="0" borderId="0" xfId="0" applyFont="1" applyFill="1" applyBorder="1" applyAlignment="1">
      <alignment horizontal="right"/>
    </xf>
    <xf numFmtId="165" fontId="13" fillId="0" borderId="0" xfId="0" applyNumberFormat="1" applyFont="1" applyFill="1" applyBorder="1"/>
    <xf numFmtId="3" fontId="13" fillId="0" borderId="0" xfId="0" applyNumberFormat="1" applyFont="1"/>
    <xf numFmtId="0" fontId="19" fillId="0" borderId="0" xfId="0" applyFont="1" applyBorder="1" applyAlignment="1">
      <alignment horizontal="center" vertical="center" wrapText="1"/>
    </xf>
    <xf numFmtId="164" fontId="19" fillId="0" borderId="0" xfId="0" applyNumberFormat="1" applyFont="1" applyBorder="1"/>
    <xf numFmtId="0" fontId="13" fillId="0" borderId="14" xfId="0" applyFont="1" applyBorder="1"/>
    <xf numFmtId="164" fontId="19" fillId="0" borderId="15" xfId="0" applyNumberFormat="1" applyFont="1" applyBorder="1"/>
    <xf numFmtId="164" fontId="19" fillId="0" borderId="27" xfId="0" applyNumberFormat="1" applyFont="1" applyBorder="1"/>
    <xf numFmtId="164" fontId="19" fillId="0" borderId="0" xfId="0" applyNumberFormat="1" applyFont="1"/>
    <xf numFmtId="0" fontId="6" fillId="0" borderId="0" xfId="0" applyFont="1"/>
    <xf numFmtId="0" fontId="19" fillId="0" borderId="0" xfId="0" applyFont="1" applyAlignment="1">
      <alignment horizontal="right"/>
    </xf>
    <xf numFmtId="0" fontId="6" fillId="0" borderId="13" xfId="0" applyFont="1" applyBorder="1"/>
    <xf numFmtId="0" fontId="19" fillId="0" borderId="25" xfId="0" applyFont="1" applyBorder="1" applyAlignment="1">
      <alignment horizontal="right"/>
    </xf>
    <xf numFmtId="0" fontId="19" fillId="0" borderId="26" xfId="0" applyFont="1" applyBorder="1" applyAlignment="1">
      <alignment horizontal="right"/>
    </xf>
    <xf numFmtId="0" fontId="13" fillId="0" borderId="0" xfId="0" applyFont="1" applyBorder="1"/>
    <xf numFmtId="0" fontId="19" fillId="0" borderId="0" xfId="0" applyFont="1" applyBorder="1" applyAlignment="1">
      <alignment horizontal="right"/>
    </xf>
    <xf numFmtId="0" fontId="10" fillId="3" borderId="17" xfId="0" applyFont="1" applyFill="1" applyBorder="1" applyAlignment="1">
      <alignment horizontal="center" vertical="center"/>
    </xf>
    <xf numFmtId="0" fontId="10" fillId="3" borderId="4" xfId="0" applyFont="1" applyFill="1" applyBorder="1" applyAlignment="1">
      <alignment horizontal="center" vertical="center"/>
    </xf>
    <xf numFmtId="0" fontId="10" fillId="3" borderId="18" xfId="0" applyFont="1" applyFill="1" applyBorder="1" applyAlignment="1">
      <alignment horizontal="center" vertical="center"/>
    </xf>
    <xf numFmtId="0" fontId="11" fillId="3" borderId="19" xfId="0" applyFont="1" applyFill="1" applyBorder="1" applyAlignment="1">
      <alignment horizontal="center" vertical="center"/>
    </xf>
    <xf numFmtId="0" fontId="11" fillId="3" borderId="20" xfId="0" applyFont="1" applyFill="1" applyBorder="1" applyAlignment="1">
      <alignment horizontal="center" vertical="center"/>
    </xf>
    <xf numFmtId="0" fontId="11" fillId="3" borderId="21" xfId="0" applyFont="1" applyFill="1" applyBorder="1" applyAlignment="1">
      <alignment horizontal="center" vertical="center"/>
    </xf>
    <xf numFmtId="0" fontId="11" fillId="3" borderId="19" xfId="0" applyFont="1" applyFill="1" applyBorder="1" applyAlignment="1">
      <alignment horizontal="center" vertical="center" wrapText="1"/>
    </xf>
  </cellXfs>
  <cellStyles count="2">
    <cellStyle name="Komma" xfId="1" builtinId="3"/>
    <cellStyle name="Standard" xfId="0" builtinId="0"/>
  </cellStyles>
  <dxfs count="0"/>
  <tableStyles count="0" defaultTableStyle="TableStyleMedium2" defaultPivotStyle="PivotStyleLight16"/>
  <colors>
    <mruColors>
      <color rgb="FF50AACD"/>
      <color rgb="FFC4C4C4"/>
      <color rgb="FFC8E1F0"/>
      <color rgb="FF91C8DC"/>
      <color rgb="FF0082B4"/>
      <color rgb="FFA5A5A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r">
              <a:defRPr sz="1000" b="1" i="0" u="none" strike="noStrike" kern="1200" cap="all" spc="50" baseline="0">
                <a:solidFill>
                  <a:schemeClr val="bg1"/>
                </a:solidFill>
                <a:effectLst>
                  <a:outerShdw blurRad="50800" dist="50800" dir="5400000" algn="ctr" rotWithShape="0">
                    <a:srgbClr val="000000">
                      <a:alpha val="99000"/>
                    </a:srgbClr>
                  </a:outerShdw>
                </a:effectLst>
                <a:latin typeface="voestalpine Light" panose="020B0300030000000000" pitchFamily="34" charset="0"/>
                <a:ea typeface="+mn-ea"/>
                <a:cs typeface="+mn-cs"/>
              </a:defRPr>
            </a:pPr>
            <a:r>
              <a:rPr lang="de-AT" sz="1000" baseline="0">
                <a:solidFill>
                  <a:schemeClr val="bg1"/>
                </a:solidFill>
                <a:effectLst>
                  <a:outerShdw sx="1000" sy="1000" algn="ctr" rotWithShape="0">
                    <a:srgbClr val="000000"/>
                  </a:outerShdw>
                </a:effectLst>
                <a:latin typeface="voestalpine Light" panose="020B0300030000000000" pitchFamily="34" charset="0"/>
              </a:rPr>
              <a:t> Q2</a:t>
            </a:r>
            <a:br>
              <a:rPr lang="de-AT" sz="1000">
                <a:solidFill>
                  <a:schemeClr val="bg1"/>
                </a:solidFill>
                <a:effectLst>
                  <a:outerShdw sx="1000" sy="1000" algn="ctr" rotWithShape="0">
                    <a:srgbClr val="000000"/>
                  </a:outerShdw>
                </a:effectLst>
                <a:latin typeface="voestalpine Light" panose="020B0300030000000000" pitchFamily="34" charset="0"/>
              </a:rPr>
            </a:br>
            <a:r>
              <a:rPr lang="de-AT" sz="1000">
                <a:solidFill>
                  <a:schemeClr val="bg1"/>
                </a:solidFill>
                <a:effectLst>
                  <a:outerShdw sx="1000" sy="1000" algn="ctr" rotWithShape="0">
                    <a:srgbClr val="000000"/>
                  </a:outerShdw>
                </a:effectLst>
                <a:latin typeface="voestalpine Light" panose="020B0300030000000000" pitchFamily="34" charset="0"/>
              </a:rPr>
              <a:t>2024/25</a:t>
            </a:r>
          </a:p>
          <a:p>
            <a:pPr algn="r">
              <a:defRPr sz="1000">
                <a:solidFill>
                  <a:schemeClr val="bg1"/>
                </a:solidFill>
                <a:latin typeface="voestalpine Light" panose="020B0300030000000000" pitchFamily="34" charset="0"/>
              </a:defRPr>
            </a:pPr>
            <a:endParaRPr lang="de-AT" sz="1000">
              <a:solidFill>
                <a:schemeClr val="bg1"/>
              </a:solidFill>
              <a:effectLst>
                <a:outerShdw sx="1000" sy="1000" algn="ctr" rotWithShape="0">
                  <a:srgbClr val="000000"/>
                </a:outerShdw>
              </a:effectLst>
              <a:latin typeface="voestalpine Light" panose="020B0300030000000000" pitchFamily="34" charset="0"/>
            </a:endParaRPr>
          </a:p>
        </c:rich>
      </c:tx>
      <c:layout>
        <c:manualLayout>
          <c:xMode val="edge"/>
          <c:yMode val="edge"/>
          <c:x val="0.78583675295333788"/>
          <c:y val="4.3956043956043959E-2"/>
        </c:manualLayout>
      </c:layout>
      <c:overlay val="0"/>
      <c:spPr>
        <a:solidFill>
          <a:srgbClr val="50AACD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r">
            <a:defRPr sz="1000" b="1" i="0" u="none" strike="noStrike" kern="1200" cap="all" spc="50" baseline="0">
              <a:solidFill>
                <a:schemeClr val="bg1"/>
              </a:solidFill>
              <a:effectLst>
                <a:outerShdw blurRad="50800" dist="50800" dir="5400000" algn="ctr" rotWithShape="0">
                  <a:srgbClr val="000000">
                    <a:alpha val="99000"/>
                  </a:srgbClr>
                </a:outerShdw>
              </a:effectLst>
              <a:latin typeface="voestalpine Light" panose="020B0300030000000000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4856870303732736"/>
          <c:y val="2.1810176953687244E-2"/>
          <c:w val="0.55212905606741092"/>
          <c:h val="0.95509398018796032"/>
        </c:manualLayout>
      </c:layout>
      <c:doughnutChart>
        <c:varyColors val="1"/>
        <c:ser>
          <c:idx val="0"/>
          <c:order val="0"/>
          <c:spPr>
            <a:ln>
              <a:solidFill>
                <a:schemeClr val="bg1"/>
              </a:solidFill>
            </a:ln>
            <a:scene3d>
              <a:camera prst="orthographicFront"/>
              <a:lightRig rig="brightRoom" dir="t"/>
            </a:scene3d>
            <a:sp3d prstMaterial="flat">
              <a:bevelT w="0" h="0" prst="angle"/>
              <a:contourClr>
                <a:srgbClr val="000000"/>
              </a:contourClr>
            </a:sp3d>
          </c:spPr>
          <c:dPt>
            <c:idx val="0"/>
            <c:bubble3D val="0"/>
            <c:spPr>
              <a:solidFill>
                <a:srgbClr val="91C8DC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C3F5-48EA-88CB-D3423EB1807C}"/>
              </c:ext>
            </c:extLst>
          </c:dPt>
          <c:dPt>
            <c:idx val="1"/>
            <c:bubble3D val="0"/>
            <c:spPr>
              <a:solidFill>
                <a:srgbClr val="C4C4C4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C3F5-48EA-88CB-D3423EB1807C}"/>
              </c:ext>
            </c:extLst>
          </c:dPt>
          <c:dPt>
            <c:idx val="2"/>
            <c:bubble3D val="0"/>
            <c:spPr>
              <a:solidFill>
                <a:srgbClr val="50AACD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C3F5-48EA-88CB-D3423EB1807C}"/>
              </c:ext>
            </c:extLst>
          </c:dPt>
          <c:dPt>
            <c:idx val="3"/>
            <c:bubble3D val="0"/>
            <c:spPr>
              <a:solidFill>
                <a:srgbClr val="0082B4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4-C3F5-48EA-88CB-D3423EB1807C}"/>
              </c:ext>
            </c:extLst>
          </c:dPt>
          <c:dPt>
            <c:idx val="4"/>
            <c:bubble3D val="0"/>
            <c:spPr>
              <a:solidFill>
                <a:schemeClr val="accent1">
                  <a:shade val="53000"/>
                </a:schemeClr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2-C3F5-48EA-88CB-D3423EB1807C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DA1DECCB-F5E9-49CC-8340-A3A5B7E69822}" type="CATEGORYNAME">
                      <a:rPr lang="en-US"/>
                      <a:pPr/>
                      <a:t>[RUBRIKENNAME]</a:t>
                    </a:fld>
                    <a:r>
                      <a:rPr lang="en-US" baseline="0"/>
                      <a:t>; </a:t>
                    </a:r>
                    <a:fld id="{17DD99C3-CCC2-4127-8B7B-213B3B0F8891}" type="VALUE">
                      <a:rPr lang="en-US" baseline="0"/>
                      <a:pPr/>
                      <a:t>[WERT]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C3F5-48EA-88CB-D3423EB1807C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F22924F5-E139-4E6F-A011-2D70F81262AE}" type="CATEGORYNAME">
                      <a:rPr lang="en-US"/>
                      <a:pPr/>
                      <a:t>[RUBRIKENNAME]</a:t>
                    </a:fld>
                    <a:r>
                      <a:rPr lang="en-US" baseline="0"/>
                      <a:t>; </a:t>
                    </a:r>
                    <a:fld id="{D0F5A150-8966-4697-8ECD-BB109F8B2875}" type="VALUE">
                      <a:rPr lang="en-US" baseline="0"/>
                      <a:pPr/>
                      <a:t>[WERT]</a:t>
                    </a:fld>
                    <a:r>
                      <a:rPr lang="en-US" baseline="0"/>
                      <a:t> </a:t>
                    </a:r>
                  </a:p>
                </c:rich>
              </c:tx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C3F5-48EA-88CB-D3423EB1807C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5FFE88F1-BDA7-4ABD-9FA4-4355688469EF}" type="CATEGORYNAME">
                      <a:rPr lang="en-US"/>
                      <a:pPr/>
                      <a:t>[RUBRIKENNAME]</a:t>
                    </a:fld>
                    <a:r>
                      <a:rPr lang="en-US" baseline="0"/>
                      <a:t>; </a:t>
                    </a:r>
                    <a:fld id="{6521D648-D395-454E-BF0B-5BA87BC2A447}" type="VALUE">
                      <a:rPr lang="en-US" baseline="0"/>
                      <a:pPr/>
                      <a:t>[WERT]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C3F5-48EA-88CB-D3423EB1807C}"/>
                </c:ext>
              </c:extLst>
            </c:dLbl>
            <c:dLbl>
              <c:idx val="3"/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900" b="0" i="0" u="none" strike="noStrike" kern="1200" baseline="0">
                        <a:solidFill>
                          <a:schemeClr val="bg1"/>
                        </a:solidFill>
                        <a:effectLst>
                          <a:outerShdw blurRad="12700" dist="50800" sx="1000" sy="1000" algn="ctr" rotWithShape="0">
                            <a:srgbClr val="000000">
                              <a:alpha val="99000"/>
                            </a:srgbClr>
                          </a:outerShdw>
                        </a:effectLst>
                        <a:latin typeface="voestalpine Light" panose="020B0300030000000000" pitchFamily="34" charset="0"/>
                        <a:ea typeface="+mn-ea"/>
                        <a:cs typeface="+mn-cs"/>
                      </a:defRPr>
                    </a:pPr>
                    <a:fld id="{F7E14D37-EBBA-4695-9DCA-D16B203DC110}" type="CATEGORYNAME">
                      <a:rPr lang="en-US"/>
                      <a:pPr>
                        <a:defRPr b="0">
                          <a:solidFill>
                            <a:schemeClr val="bg1"/>
                          </a:solidFill>
                          <a:effectLst>
                            <a:outerShdw blurRad="12700" dist="50800" sx="1000" sy="1000" algn="ctr" rotWithShape="0">
                              <a:srgbClr val="000000">
                                <a:alpha val="99000"/>
                              </a:srgbClr>
                            </a:outerShdw>
                          </a:effectLst>
                          <a:latin typeface="voestalpine Light" panose="020B0300030000000000" pitchFamily="34" charset="0"/>
                        </a:defRPr>
                      </a:pPr>
                      <a:t>[RUBRIKENNAME]</a:t>
                    </a:fld>
                    <a:r>
                      <a:rPr lang="en-US" baseline="0"/>
                      <a:t>; </a:t>
                    </a:r>
                    <a:fld id="{A9F162D8-96A4-4997-BCFD-65FA2807A80C}" type="VALUE">
                      <a:rPr lang="en-US" baseline="0"/>
                      <a:pPr>
                        <a:defRPr b="0">
                          <a:solidFill>
                            <a:schemeClr val="bg1"/>
                          </a:solidFill>
                          <a:effectLst>
                            <a:outerShdw blurRad="12700" dist="50800" sx="1000" sy="1000" algn="ctr" rotWithShape="0">
                              <a:srgbClr val="000000">
                                <a:alpha val="99000"/>
                              </a:srgbClr>
                            </a:outerShdw>
                          </a:effectLst>
                          <a:latin typeface="voestalpine Light" panose="020B0300030000000000" pitchFamily="34" charset="0"/>
                        </a:defRPr>
                      </a:pPr>
                      <a:t>[WERT]</a:t>
                    </a:fld>
                    <a:endParaRPr lang="en-US" baseline="0"/>
                  </a:p>
                </c:rich>
              </c:tx>
              <c:numFmt formatCode="#.##0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bg1"/>
                      </a:solidFill>
                      <a:effectLst>
                        <a:outerShdw blurRad="12700" dist="50800" sx="1000" sy="1000" algn="ctr" rotWithShape="0">
                          <a:srgbClr val="000000">
                            <a:alpha val="99000"/>
                          </a:srgbClr>
                        </a:outerShdw>
                      </a:effectLst>
                      <a:latin typeface="voestalpine Light" panose="020B0300030000000000" pitchFamily="34" charset="0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4-C3F5-48EA-88CB-D3423EB1807C}"/>
                </c:ext>
              </c:extLst>
            </c:dLbl>
            <c:dLbl>
              <c:idx val="4"/>
              <c:layout>
                <c:manualLayout>
                  <c:x val="0.22478840769745714"/>
                  <c:y val="-4.8387096774193547E-2"/>
                </c:manualLayout>
              </c:layout>
              <c:tx>
                <c:rich>
                  <a:bodyPr/>
                  <a:lstStyle/>
                  <a:p>
                    <a:fld id="{49D1D627-6726-4A76-9285-22796085441B}" type="CATEGORYNAME">
                      <a:rPr lang="en-US"/>
                      <a:pPr/>
                      <a:t>[RUBRIKENNAME]</a:t>
                    </a:fld>
                    <a:r>
                      <a:rPr lang="en-US" baseline="0"/>
                      <a:t>; </a:t>
                    </a:r>
                    <a:fld id="{74CD6A4D-41F4-4B17-A018-6454ED46EBC1}" type="VALUE">
                      <a:rPr lang="en-US" baseline="0"/>
                      <a:pPr/>
                      <a:t>[WERT]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C3F5-48EA-88CB-D3423EB1807C}"/>
                </c:ext>
              </c:extLst>
            </c:dLbl>
            <c:numFmt formatCode="#.##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effectLst>
                      <a:outerShdw blurRad="12700" dist="50800" sx="1000" sy="1000" algn="ctr" rotWithShape="0">
                        <a:srgbClr val="000000">
                          <a:alpha val="99000"/>
                        </a:srgbClr>
                      </a:outerShdw>
                    </a:effectLst>
                    <a:latin typeface="voestalpine Light" panose="020B0300030000000000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shipments!$P$97:$T$97</c:f>
              <c:strCache>
                <c:ptCount val="5"/>
                <c:pt idx="0">
                  <c:v>Heavy Plate</c:v>
                </c:pt>
                <c:pt idx="1">
                  <c:v>Hot rolled</c:v>
                </c:pt>
                <c:pt idx="2">
                  <c:v>Cold rolled</c:v>
                </c:pt>
                <c:pt idx="3">
                  <c:v>Surface treated</c:v>
                </c:pt>
                <c:pt idx="4">
                  <c:v>Misc.</c:v>
                </c:pt>
              </c:strCache>
            </c:strRef>
          </c:cat>
          <c:val>
            <c:numRef>
              <c:f>shipments!$P$98:$T$98</c:f>
              <c:numCache>
                <c:formatCode>0.0%</c:formatCode>
                <c:ptCount val="5"/>
                <c:pt idx="0">
                  <c:v>0.1132624834836833</c:v>
                </c:pt>
                <c:pt idx="1">
                  <c:v>0.22932822555347485</c:v>
                </c:pt>
                <c:pt idx="2">
                  <c:v>0.17341514653181114</c:v>
                </c:pt>
                <c:pt idx="3">
                  <c:v>0.48187245125904238</c:v>
                </c:pt>
                <c:pt idx="4">
                  <c:v>2.1216931719883268E-3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3F5-48EA-88CB-D3423EB1807C}"/>
            </c:ext>
          </c:extLst>
        </c:ser>
        <c:dLbls>
          <c:showLegendKey val="0"/>
          <c:showVal val="0"/>
          <c:showCatName val="1"/>
          <c:showSerName val="0"/>
          <c:showPercent val="0"/>
          <c:showBubbleSize val="0"/>
          <c:showLeaderLines val="1"/>
        </c:dLbls>
        <c:firstSliceAng val="96"/>
        <c:holeSize val="30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91C8DC"/>
      </a:solidFill>
      <a:round/>
    </a:ln>
    <a:effectLst/>
  </c:spPr>
  <c:txPr>
    <a:bodyPr/>
    <a:lstStyle/>
    <a:p>
      <a:pPr>
        <a:defRPr>
          <a:effectLst>
            <a:outerShdw blurRad="50800" dist="50800" dir="5400000" algn="ctr" rotWithShape="0">
              <a:srgbClr val="000000">
                <a:alpha val="99000"/>
              </a:srgbClr>
            </a:outerShdw>
          </a:effectLst>
        </a:defRPr>
      </a:pPr>
      <a:endParaRPr lang="en-US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bg1">
                <a:lumMod val="75000"/>
              </a:schemeClr>
            </a:solidFill>
            <a:ln>
              <a:solidFill>
                <a:schemeClr val="bg1">
                  <a:lumMod val="75000"/>
                </a:schemeClr>
              </a:solidFill>
            </a:ln>
            <a:effectLst/>
          </c:spPr>
          <c:invertIfNegative val="0"/>
          <c:dPt>
            <c:idx val="2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A9D-4C75-ADE2-9EDD4A2FFBDB}"/>
              </c:ext>
            </c:extLst>
          </c:dPt>
          <c:dPt>
            <c:idx val="3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A9D-4C75-ADE2-9EDD4A2FFBDB}"/>
              </c:ext>
            </c:extLst>
          </c:dPt>
          <c:dPt>
            <c:idx val="4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A9D-4C75-ADE2-9EDD4A2FFBDB}"/>
              </c:ext>
            </c:extLst>
          </c:dPt>
          <c:dPt>
            <c:idx val="5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1A9D-4C75-ADE2-9EDD4A2FFBDB}"/>
              </c:ext>
            </c:extLst>
          </c:dPt>
          <c:dPt>
            <c:idx val="6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B73-488B-BDFA-55A3452C7C92}"/>
              </c:ext>
            </c:extLst>
          </c:dPt>
          <c:dPt>
            <c:idx val="7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B73-488B-BDFA-55A3452C7C92}"/>
              </c:ext>
            </c:extLst>
          </c:dPt>
          <c:dPt>
            <c:idx val="8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B73-488B-BDFA-55A3452C7C92}"/>
              </c:ext>
            </c:extLst>
          </c:dPt>
          <c:dPt>
            <c:idx val="9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8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B73-488B-BDFA-55A3452C7C92}"/>
              </c:ext>
            </c:extLst>
          </c:dPt>
          <c:dPt>
            <c:idx val="10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B6F-4445-B321-7859F1DCE9FB}"/>
              </c:ext>
            </c:extLst>
          </c:dPt>
          <c:dPt>
            <c:idx val="11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B6F-4445-B321-7859F1DCE9FB}"/>
              </c:ext>
            </c:extLst>
          </c:dPt>
          <c:dPt>
            <c:idx val="12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B6F-4445-B321-7859F1DCE9FB}"/>
              </c:ext>
            </c:extLst>
          </c:dPt>
          <c:dPt>
            <c:idx val="13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B6F-4445-B321-7859F1DCE9FB}"/>
              </c:ext>
            </c:extLst>
          </c:dPt>
          <c:dPt>
            <c:idx val="14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DA0-495A-AF3E-AFBF507309E3}"/>
              </c:ext>
            </c:extLst>
          </c:dPt>
          <c:dPt>
            <c:idx val="15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DA0-495A-AF3E-AFBF507309E3}"/>
              </c:ext>
            </c:extLst>
          </c:dPt>
          <c:dPt>
            <c:idx val="16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4-4B6F-4445-B321-7859F1DCE9FB}"/>
              </c:ext>
            </c:extLst>
          </c:dPt>
          <c:dPt>
            <c:idx val="17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2-1AF6-4849-A46D-1032ABB99D74}"/>
              </c:ext>
            </c:extLst>
          </c:dPt>
          <c:dPt>
            <c:idx val="18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7462-4CAD-8E8E-D7F7CA3D67AD}"/>
              </c:ext>
            </c:extLst>
          </c:dPt>
          <c:dPt>
            <c:idx val="19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4-87BD-46E1-9FD1-41D0DE1DE770}"/>
              </c:ext>
            </c:extLst>
          </c:dPt>
          <c:dPt>
            <c:idx val="20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4-1A9D-4C75-ADE2-9EDD4A2FFBDB}"/>
              </c:ext>
            </c:extLst>
          </c:dPt>
          <c:dPt>
            <c:idx val="21"/>
            <c:invertIfNegative val="0"/>
            <c:bubble3D val="0"/>
            <c:spPr>
              <a:solidFill>
                <a:srgbClr val="50AACD"/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6-A89F-4B8E-BA05-2DC9EB7095CA}"/>
              </c:ext>
            </c:extLst>
          </c:dPt>
          <c:cat>
            <c:strRef>
              <c:f>(shipments!$N$53:$N$56,shipments!$N$58:$N$61,shipments!$N$63:$N$66,shipments!$N$68:$N$71,shipments!$N$73:$N$76,shipments!$N$78,shipments!$N$79,shipments!$N$80,shipments!$N$81,shipments!$N$83,shipments!$N$84,shipments!$N$85,shipments!$N$86,shipments!$N$88,shipments!$N$89,shipments!$N$90,shipments!$N$91,shipments!$N$93,shipments!$N$94,shipments!$N$95,shipments!$N$96,shipments!$N$98,shipments!$N$99)</c:f>
              <c:strCache>
                <c:ptCount val="22"/>
                <c:pt idx="0">
                  <c:v>1Q19/20</c:v>
                </c:pt>
                <c:pt idx="1">
                  <c:v>2Q19/20</c:v>
                </c:pt>
                <c:pt idx="2">
                  <c:v>3Q19/20</c:v>
                </c:pt>
                <c:pt idx="3">
                  <c:v>4Q19/20</c:v>
                </c:pt>
                <c:pt idx="4">
                  <c:v>1Q20/21</c:v>
                </c:pt>
                <c:pt idx="5">
                  <c:v>2Q20/21</c:v>
                </c:pt>
                <c:pt idx="6">
                  <c:v>3Q20/21</c:v>
                </c:pt>
                <c:pt idx="7">
                  <c:v>4Q20/21</c:v>
                </c:pt>
                <c:pt idx="8">
                  <c:v>1Q21/22</c:v>
                </c:pt>
                <c:pt idx="9">
                  <c:v>2Q21/22</c:v>
                </c:pt>
                <c:pt idx="10">
                  <c:v>3Q21/22</c:v>
                </c:pt>
                <c:pt idx="11">
                  <c:v>4Q21/22</c:v>
                </c:pt>
                <c:pt idx="12">
                  <c:v>1Q22/23</c:v>
                </c:pt>
                <c:pt idx="13">
                  <c:v>2Q22/23</c:v>
                </c:pt>
                <c:pt idx="14">
                  <c:v>3Q22/23</c:v>
                </c:pt>
                <c:pt idx="15">
                  <c:v>4Q22/23</c:v>
                </c:pt>
                <c:pt idx="16">
                  <c:v>1Q23/24</c:v>
                </c:pt>
                <c:pt idx="17">
                  <c:v>2Q23/24</c:v>
                </c:pt>
                <c:pt idx="18">
                  <c:v>3Q23/24</c:v>
                </c:pt>
                <c:pt idx="19">
                  <c:v>4Q23/24</c:v>
                </c:pt>
                <c:pt idx="20">
                  <c:v>1Q24/25</c:v>
                </c:pt>
                <c:pt idx="21">
                  <c:v>2Q24/25</c:v>
                </c:pt>
              </c:strCache>
            </c:strRef>
          </c:cat>
          <c:val>
            <c:numRef>
              <c:f>(shipments!$G$53:$G$56,shipments!$G$58:$G$61,shipments!$G$63:$G$66,shipments!$G$68:$G$71,shipments!$G$73:$G$76,shipments!$G$78,shipments!$G$79,shipments!$G$80,shipments!$G$81,shipments!$G$83,shipments!$G$84,shipments!$G$85,shipments!$G$86,shipments!$G$88,shipments!$G$89,shipments!$G$90,shipments!$G$91,shipments!$G$93,shipments!$G$94,shipments!$G$95,shipments!$G$96,shipments!$G$98,shipments!$G$99)</c:f>
              <c:numCache>
                <c:formatCode>#,##0</c:formatCode>
                <c:ptCount val="22"/>
                <c:pt idx="0">
                  <c:v>1217970</c:v>
                </c:pt>
                <c:pt idx="1">
                  <c:v>1136221.2893180004</c:v>
                </c:pt>
                <c:pt idx="2">
                  <c:v>1145893.3852059997</c:v>
                </c:pt>
                <c:pt idx="3">
                  <c:v>1330781.073262</c:v>
                </c:pt>
                <c:pt idx="4">
                  <c:v>814412.75944800221</c:v>
                </c:pt>
                <c:pt idx="5">
                  <c:v>1176463.3672380012</c:v>
                </c:pt>
                <c:pt idx="6">
                  <c:v>1293765.1629500019</c:v>
                </c:pt>
                <c:pt idx="7">
                  <c:v>1383250</c:v>
                </c:pt>
                <c:pt idx="8">
                  <c:v>1268110</c:v>
                </c:pt>
                <c:pt idx="9">
                  <c:v>1111820</c:v>
                </c:pt>
                <c:pt idx="10">
                  <c:v>1169220</c:v>
                </c:pt>
                <c:pt idx="11">
                  <c:v>1328170</c:v>
                </c:pt>
                <c:pt idx="12">
                  <c:v>1245808.1214219998</c:v>
                </c:pt>
                <c:pt idx="13">
                  <c:v>1096321.0484850002</c:v>
                </c:pt>
                <c:pt idx="14">
                  <c:v>1053331.9913699999</c:v>
                </c:pt>
                <c:pt idx="15">
                  <c:v>1339648.7795140001</c:v>
                </c:pt>
                <c:pt idx="16">
                  <c:v>1274213.3131200001</c:v>
                </c:pt>
                <c:pt idx="17">
                  <c:v>1161365.614784</c:v>
                </c:pt>
                <c:pt idx="18">
                  <c:v>1087246.6527710001</c:v>
                </c:pt>
                <c:pt idx="19">
                  <c:v>1302018</c:v>
                </c:pt>
                <c:pt idx="20">
                  <c:v>1218429.6000000001</c:v>
                </c:pt>
                <c:pt idx="21">
                  <c:v>1051990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C4-4E09-AFD6-ACBDD49EC0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0"/>
        <c:overlap val="30"/>
        <c:axId val="525577848"/>
        <c:axId val="525582440"/>
      </c:barChart>
      <c:catAx>
        <c:axId val="5255778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oestalpine Light" panose="020B0300030000000000" pitchFamily="34" charset="0"/>
                <a:ea typeface="+mn-ea"/>
                <a:cs typeface="+mn-cs"/>
              </a:defRPr>
            </a:pPr>
            <a:endParaRPr lang="en-US"/>
          </a:p>
        </c:txPr>
        <c:crossAx val="525582440"/>
        <c:crosses val="autoZero"/>
        <c:auto val="1"/>
        <c:lblAlgn val="ctr"/>
        <c:lblOffset val="100"/>
        <c:noMultiLvlLbl val="0"/>
      </c:catAx>
      <c:valAx>
        <c:axId val="525582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oestalpine Light" panose="020B0300030000000000" pitchFamily="34" charset="0"/>
                <a:ea typeface="+mn-ea"/>
                <a:cs typeface="+mn-cs"/>
              </a:defRPr>
            </a:pPr>
            <a:endParaRPr lang="en-US"/>
          </a:p>
        </c:txPr>
        <c:crossAx val="5255778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91C8DC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7" r="0.7" t="0.78740157499999996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r">
              <a:defRPr sz="1000" b="1" i="0" u="none" strike="noStrike" kern="1200" cap="all" spc="50" baseline="0">
                <a:solidFill>
                  <a:srgbClr val="0082B4"/>
                </a:solidFill>
                <a:effectLst>
                  <a:outerShdw sx="1000" sy="1000" algn="ctr" rotWithShape="0">
                    <a:srgbClr val="000000"/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de-AT" sz="1000" cap="all" baseline="0">
                <a:solidFill>
                  <a:schemeClr val="bg1"/>
                </a:solidFill>
                <a:effectLst>
                  <a:outerShdw sx="1000" sy="1000" algn="ctr" rotWithShape="0">
                    <a:srgbClr val="000000"/>
                  </a:outerShdw>
                </a:effectLst>
                <a:latin typeface="voestalpine Light" panose="020B0300030000000000" pitchFamily="34" charset="0"/>
              </a:rPr>
              <a:t> Q2 </a:t>
            </a:r>
            <a:br>
              <a:rPr lang="de-AT" sz="1000" cap="all" baseline="0">
                <a:solidFill>
                  <a:schemeClr val="bg1"/>
                </a:solidFill>
                <a:effectLst>
                  <a:outerShdw sx="1000" sy="1000" algn="ctr" rotWithShape="0">
                    <a:srgbClr val="000000"/>
                  </a:outerShdw>
                </a:effectLst>
                <a:latin typeface="voestalpine Light" panose="020B0300030000000000" pitchFamily="34" charset="0"/>
              </a:rPr>
            </a:br>
            <a:r>
              <a:rPr lang="de-AT" sz="1000" cap="all" baseline="0">
                <a:solidFill>
                  <a:schemeClr val="bg1"/>
                </a:solidFill>
                <a:effectLst>
                  <a:outerShdw sx="1000" sy="1000" algn="ctr" rotWithShape="0">
                    <a:srgbClr val="000000"/>
                  </a:outerShdw>
                </a:effectLst>
                <a:latin typeface="voestalpine Light" panose="020B0300030000000000" pitchFamily="34" charset="0"/>
              </a:rPr>
              <a:t>2024/25</a:t>
            </a:r>
            <a:r>
              <a:rPr lang="de-AT" sz="1000" b="1" i="0" u="none" strike="noStrike" cap="all" baseline="0">
                <a:effectLst>
                  <a:outerShdw sx="1000" sy="1000" algn="ctr" rotWithShape="0">
                    <a:srgbClr val="000000"/>
                  </a:outerShdw>
                </a:effectLst>
              </a:rPr>
              <a:t> </a:t>
            </a:r>
            <a:endParaRPr lang="de-AT" sz="1000" cap="all" baseline="0">
              <a:solidFill>
                <a:schemeClr val="bg1"/>
              </a:solidFill>
              <a:effectLst>
                <a:outerShdw sx="1000" sy="1000" algn="ctr" rotWithShape="0">
                  <a:srgbClr val="000000"/>
                </a:outerShdw>
              </a:effectLst>
              <a:latin typeface="voestalpine Light" panose="020B0300030000000000" pitchFamily="34" charset="0"/>
            </a:endParaRPr>
          </a:p>
        </c:rich>
      </c:tx>
      <c:layout>
        <c:manualLayout>
          <c:xMode val="edge"/>
          <c:yMode val="edge"/>
          <c:x val="0.77862284820031302"/>
          <c:y val="3.0407004007388685E-2"/>
        </c:manualLayout>
      </c:layout>
      <c:overlay val="0"/>
      <c:spPr>
        <a:solidFill>
          <a:srgbClr val="50AACD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r">
            <a:defRPr sz="1000" b="1" i="0" u="none" strike="noStrike" kern="1200" cap="all" spc="50" baseline="0">
              <a:solidFill>
                <a:srgbClr val="0082B4"/>
              </a:solidFill>
              <a:effectLst>
                <a:outerShdw sx="1000" sy="1000" algn="ctr" rotWithShape="0">
                  <a:srgbClr val="000000"/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5191986530841312"/>
          <c:y val="2.1418698280180788E-2"/>
          <c:w val="0.62342273090593703"/>
          <c:h val="0.94792996600770318"/>
        </c:manualLayout>
      </c:layout>
      <c:doughnutChart>
        <c:varyColors val="1"/>
        <c:ser>
          <c:idx val="0"/>
          <c:order val="0"/>
          <c:tx>
            <c:strRef>
              <c:f>shipments!$P$287:$S$287</c:f>
              <c:strCache>
                <c:ptCount val="4"/>
                <c:pt idx="0">
                  <c:v>Tool Steel</c:v>
                </c:pt>
                <c:pt idx="1">
                  <c:v>Other HPM</c:v>
                </c:pt>
                <c:pt idx="2">
                  <c:v>Forging</c:v>
                </c:pt>
                <c:pt idx="3">
                  <c:v>Others</c:v>
                </c:pt>
              </c:strCache>
            </c:strRef>
          </c:tx>
          <c:spPr>
            <a:ln>
              <a:solidFill>
                <a:schemeClr val="bg1"/>
              </a:solidFill>
            </a:ln>
            <a:scene3d>
              <a:camera prst="orthographicFront"/>
              <a:lightRig rig="brightRoom" dir="t"/>
            </a:scene3d>
            <a:sp3d prstMaterial="flat">
              <a:bevelT w="0" h="0" prst="angle"/>
              <a:contourClr>
                <a:srgbClr val="000000"/>
              </a:contourClr>
            </a:sp3d>
          </c:spPr>
          <c:dPt>
            <c:idx val="0"/>
            <c:bubble3D val="0"/>
            <c:spPr>
              <a:solidFill>
                <a:srgbClr val="50AACD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160F-4973-B333-3F39EFAE2AEE}"/>
              </c:ext>
            </c:extLst>
          </c:dPt>
          <c:dPt>
            <c:idx val="1"/>
            <c:bubble3D val="0"/>
            <c:spPr>
              <a:solidFill>
                <a:srgbClr val="0082B4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160F-4973-B333-3F39EFAE2AEE}"/>
              </c:ext>
            </c:extLst>
          </c:dPt>
          <c:dPt>
            <c:idx val="2"/>
            <c:bubble3D val="0"/>
            <c:spPr>
              <a:solidFill>
                <a:srgbClr val="91C8DC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160F-4973-B333-3F39EFAE2AEE}"/>
              </c:ext>
            </c:extLst>
          </c:dPt>
          <c:dPt>
            <c:idx val="3"/>
            <c:bubble3D val="0"/>
            <c:spPr>
              <a:solidFill>
                <a:srgbClr val="C4C4C4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160F-4973-B333-3F39EFAE2AEE}"/>
              </c:ext>
            </c:extLst>
          </c:dPt>
          <c:dLbls>
            <c:dLbl>
              <c:idx val="1"/>
              <c:spPr>
                <a:noFill/>
                <a:ln>
                  <a:noFill/>
                </a:ln>
                <a:effectLst>
                  <a:glow rad="127000">
                    <a:schemeClr val="bg1"/>
                  </a:glow>
                </a:effectLst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bg1"/>
                      </a:solidFill>
                      <a:effectLst>
                        <a:outerShdw sx="1000" sy="1000" algn="ctr" rotWithShape="0">
                          <a:srgbClr val="000000"/>
                        </a:outerShdw>
                      </a:effectLst>
                      <a:latin typeface="voestalpine Light" panose="020B0300030000000000" pitchFamily="34" charset="0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3-160F-4973-B333-3F39EFAE2AEE}"/>
                </c:ext>
              </c:extLst>
            </c:dLbl>
            <c:dLbl>
              <c:idx val="2"/>
              <c:layout>
                <c:manualLayout>
                  <c:x val="1.5360983102918474E-2"/>
                  <c:y val="-1.0862680747095836E-2"/>
                </c:manualLayout>
              </c:layout>
              <c:tx>
                <c:rich>
                  <a:bodyPr/>
                  <a:lstStyle/>
                  <a:p>
                    <a:fld id="{DBF14092-2E18-4A78-BC0C-F765F013FB40}" type="CATEGORYNAME">
                      <a:rPr lang="en-US"/>
                      <a:pPr/>
                      <a:t>[RUBRIKENNAME]</a:t>
                    </a:fld>
                    <a:r>
                      <a:rPr lang="en-US" baseline="0"/>
                      <a:t>; </a:t>
                    </a:r>
                  </a:p>
                  <a:p>
                    <a:fld id="{3D0A1427-C2DC-41C1-92B9-F643FE069BE2}" type="VALUE">
                      <a:rPr lang="en-US" baseline="0"/>
                      <a:pPr/>
                      <a:t>[WERT]</a:t>
                    </a:fld>
                    <a:endParaRPr lang="en-GB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160F-4973-B333-3F39EFAE2AEE}"/>
                </c:ext>
              </c:extLst>
            </c:dLbl>
            <c:dLbl>
              <c:idx val="3"/>
              <c:layout>
                <c:manualLayout>
                  <c:x val="0.16897081413210446"/>
                  <c:y val="-5.4313403735479181E-2"/>
                </c:manualLayout>
              </c:layout>
              <c:tx>
                <c:rich>
                  <a:bodyPr/>
                  <a:lstStyle/>
                  <a:p>
                    <a:fld id="{5E535629-3BD5-49C7-B9D7-880482BEC21E}" type="CATEGORYNAME">
                      <a:rPr lang="en-US"/>
                      <a:pPr/>
                      <a:t>[RUBRIKENNAME]</a:t>
                    </a:fld>
                    <a:r>
                      <a:rPr lang="en-US" baseline="0"/>
                      <a:t>; </a:t>
                    </a:r>
                  </a:p>
                  <a:p>
                    <a:fld id="{E08C0B80-1DC5-4737-8CD3-0656B52C7A55}" type="VALUE">
                      <a:rPr lang="en-US" baseline="0"/>
                      <a:pPr/>
                      <a:t>[WERT]</a:t>
                    </a:fld>
                    <a:endParaRPr lang="en-GB"/>
                  </a:p>
                </c:rich>
              </c:tx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7-160F-4973-B333-3F39EFAE2AEE}"/>
                </c:ext>
              </c:extLst>
            </c:dLbl>
            <c:spPr>
              <a:noFill/>
              <a:ln>
                <a:noFill/>
              </a:ln>
              <a:effectLst>
                <a:glow rad="127000">
                  <a:schemeClr val="bg1"/>
                </a:glo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effectLst>
                      <a:outerShdw sx="1000" sy="1000" algn="ctr" rotWithShape="0">
                        <a:srgbClr val="000000"/>
                      </a:outerShdw>
                    </a:effectLst>
                    <a:latin typeface="voestalpine Light" panose="020B0300030000000000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shipments!$P$287:$S$287</c:f>
              <c:strCache>
                <c:ptCount val="4"/>
                <c:pt idx="0">
                  <c:v>Tool Steel</c:v>
                </c:pt>
                <c:pt idx="1">
                  <c:v>Other HPM</c:v>
                </c:pt>
                <c:pt idx="2">
                  <c:v>Forging</c:v>
                </c:pt>
                <c:pt idx="3">
                  <c:v>Others</c:v>
                </c:pt>
              </c:strCache>
            </c:strRef>
          </c:cat>
          <c:val>
            <c:numRef>
              <c:f>shipments!$P$288:$S$288</c:f>
              <c:numCache>
                <c:formatCode>0.0%</c:formatCode>
                <c:ptCount val="4"/>
                <c:pt idx="0">
                  <c:v>0.32277889684138344</c:v>
                </c:pt>
                <c:pt idx="1">
                  <c:v>0.54739639137701968</c:v>
                </c:pt>
                <c:pt idx="2">
                  <c:v>7.2943899198559981E-2</c:v>
                </c:pt>
                <c:pt idx="3">
                  <c:v>5.6880812583036899E-2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160F-4973-B333-3F39EFAE2AEE}"/>
            </c:ext>
          </c:extLst>
        </c:ser>
        <c:dLbls>
          <c:showLegendKey val="0"/>
          <c:showVal val="0"/>
          <c:showCatName val="1"/>
          <c:showSerName val="0"/>
          <c:showPercent val="0"/>
          <c:showBubbleSize val="0"/>
          <c:showLeaderLines val="1"/>
        </c:dLbls>
        <c:firstSliceAng val="96"/>
        <c:holeSize val="30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50AACD"/>
      </a:solidFill>
      <a:round/>
    </a:ln>
    <a:effectLst/>
  </c:spPr>
  <c:txPr>
    <a:bodyPr/>
    <a:lstStyle/>
    <a:p>
      <a:pPr>
        <a:defRPr>
          <a:effectLst>
            <a:outerShdw blurRad="50800" dist="50800" dir="5400000" algn="ctr" rotWithShape="0">
              <a:srgbClr val="000000">
                <a:alpha val="99000"/>
              </a:srgbClr>
            </a:outerShdw>
          </a:effectLst>
        </a:defRPr>
      </a:pPr>
      <a:endParaRPr lang="en-US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bg1">
                <a:lumMod val="75000"/>
              </a:schemeClr>
            </a:solidFill>
            <a:ln>
              <a:solidFill>
                <a:schemeClr val="bg1">
                  <a:lumMod val="75000"/>
                </a:schemeClr>
              </a:solidFill>
            </a:ln>
            <a:effectLst/>
          </c:spPr>
          <c:invertIfNegative val="0"/>
          <c:dPt>
            <c:idx val="2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98B5-4E00-8536-94EBA82C98F1}"/>
              </c:ext>
            </c:extLst>
          </c:dPt>
          <c:dPt>
            <c:idx val="3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8B5-4E00-8536-94EBA82C98F1}"/>
              </c:ext>
            </c:extLst>
          </c:dPt>
          <c:dPt>
            <c:idx val="4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98B5-4E00-8536-94EBA82C98F1}"/>
              </c:ext>
            </c:extLst>
          </c:dPt>
          <c:dPt>
            <c:idx val="5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98B5-4E00-8536-94EBA82C98F1}"/>
              </c:ext>
            </c:extLst>
          </c:dPt>
          <c:dPt>
            <c:idx val="6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7CC-4B1F-A3BB-CCF350F3AD64}"/>
              </c:ext>
            </c:extLst>
          </c:dPt>
          <c:dPt>
            <c:idx val="7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7CC-4B1F-A3BB-CCF350F3AD64}"/>
              </c:ext>
            </c:extLst>
          </c:dPt>
          <c:dPt>
            <c:idx val="8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7CC-4B1F-A3BB-CCF350F3AD64}"/>
              </c:ext>
            </c:extLst>
          </c:dPt>
          <c:dPt>
            <c:idx val="9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7CC-4B1F-A3BB-CCF350F3AD64}"/>
              </c:ext>
            </c:extLst>
          </c:dPt>
          <c:dPt>
            <c:idx val="10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EEB-458D-899C-0F678A9871CA}"/>
              </c:ext>
            </c:extLst>
          </c:dPt>
          <c:dPt>
            <c:idx val="11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EEB-458D-899C-0F678A9871CA}"/>
              </c:ext>
            </c:extLst>
          </c:dPt>
          <c:dPt>
            <c:idx val="12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7EEB-458D-899C-0F678A9871CA}"/>
              </c:ext>
            </c:extLst>
          </c:dPt>
          <c:dPt>
            <c:idx val="13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7EEB-458D-899C-0F678A9871CA}"/>
              </c:ext>
            </c:extLst>
          </c:dPt>
          <c:dPt>
            <c:idx val="14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A75-4189-B8E9-5663E8C0A297}"/>
              </c:ext>
            </c:extLst>
          </c:dPt>
          <c:dPt>
            <c:idx val="15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A75-4189-B8E9-5663E8C0A297}"/>
              </c:ext>
            </c:extLst>
          </c:dPt>
          <c:dPt>
            <c:idx val="16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C-08B1-4B53-A611-79CBCDC582F8}"/>
              </c:ext>
            </c:extLst>
          </c:dPt>
          <c:dPt>
            <c:idx val="17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4-2872-4A57-9A72-82332437FE17}"/>
              </c:ext>
            </c:extLst>
          </c:dPt>
          <c:dPt>
            <c:idx val="18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5F53-47FD-858F-C34337867998}"/>
              </c:ext>
            </c:extLst>
          </c:dPt>
          <c:dPt>
            <c:idx val="19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50AACD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3E18-4EA5-81D9-46A6DA1D2A1C}"/>
              </c:ext>
            </c:extLst>
          </c:dPt>
          <c:dPt>
            <c:idx val="20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4-98B5-4E00-8536-94EBA82C98F1}"/>
              </c:ext>
            </c:extLst>
          </c:dPt>
          <c:dPt>
            <c:idx val="21"/>
            <c:invertIfNegative val="0"/>
            <c:bubble3D val="0"/>
            <c:spPr>
              <a:solidFill>
                <a:srgbClr val="50AACD"/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6-FD69-44F6-A4FF-E494B8E446A8}"/>
              </c:ext>
            </c:extLst>
          </c:dPt>
          <c:cat>
            <c:strRef>
              <c:f>(shipments!$N$53:$N$56,shipments!$N$58:$N$61,shipments!$N$63:$N$66,shipments!$N$68:$N$71,shipments!$N$73:$N$76,shipments!$N$78,shipments!$N$79,shipments!$N$80,shipments!$N$81,shipments!$N$83,shipments!$N$84,shipments!$N$85,shipments!$N$86,shipments!$N$88,shipments!$N$89,shipments!$N$90,shipments!$N$91,shipments!$N$93,shipments!$N$94,shipments!$N$95,shipments!$N$96,shipments!$N$98,shipments!$N$99)</c:f>
              <c:strCache>
                <c:ptCount val="22"/>
                <c:pt idx="0">
                  <c:v>1Q19/20</c:v>
                </c:pt>
                <c:pt idx="1">
                  <c:v>2Q19/20</c:v>
                </c:pt>
                <c:pt idx="2">
                  <c:v>3Q19/20</c:v>
                </c:pt>
                <c:pt idx="3">
                  <c:v>4Q19/20</c:v>
                </c:pt>
                <c:pt idx="4">
                  <c:v>1Q20/21</c:v>
                </c:pt>
                <c:pt idx="5">
                  <c:v>2Q20/21</c:v>
                </c:pt>
                <c:pt idx="6">
                  <c:v>3Q20/21</c:v>
                </c:pt>
                <c:pt idx="7">
                  <c:v>4Q20/21</c:v>
                </c:pt>
                <c:pt idx="8">
                  <c:v>1Q21/22</c:v>
                </c:pt>
                <c:pt idx="9">
                  <c:v>2Q21/22</c:v>
                </c:pt>
                <c:pt idx="10">
                  <c:v>3Q21/22</c:v>
                </c:pt>
                <c:pt idx="11">
                  <c:v>4Q21/22</c:v>
                </c:pt>
                <c:pt idx="12">
                  <c:v>1Q22/23</c:v>
                </c:pt>
                <c:pt idx="13">
                  <c:v>2Q22/23</c:v>
                </c:pt>
                <c:pt idx="14">
                  <c:v>3Q22/23</c:v>
                </c:pt>
                <c:pt idx="15">
                  <c:v>4Q22/23</c:v>
                </c:pt>
                <c:pt idx="16">
                  <c:v>1Q23/24</c:v>
                </c:pt>
                <c:pt idx="17">
                  <c:v>2Q23/24</c:v>
                </c:pt>
                <c:pt idx="18">
                  <c:v>3Q23/24</c:v>
                </c:pt>
                <c:pt idx="19">
                  <c:v>4Q23/24</c:v>
                </c:pt>
                <c:pt idx="20">
                  <c:v>1Q24/25</c:v>
                </c:pt>
                <c:pt idx="21">
                  <c:v>2Q24/25</c:v>
                </c:pt>
              </c:strCache>
            </c:strRef>
          </c:cat>
          <c:val>
            <c:numRef>
              <c:f>(shipments!$F$243:$F$246,shipments!$F$248:$F$251,shipments!$F$253:$F$256,shipments!$F$258:$F$261,shipments!$F$263:$F$266,shipments!$F$268,shipments!$F$269,shipments!$F$270,shipments!$F$271,shipments!$F$273,shipments!$F$274,shipments!$F$275,shipments!$F$276,shipments!$F$278,shipments!$F$279,shipments!$F$280,shipments!$F$281,shipments!$F$283,shipments!$F$284,shipments!$F$285,shipments!$F$286,shipments!$F$288,shipments!$F$289)</c:f>
              <c:numCache>
                <c:formatCode>#,##0</c:formatCode>
                <c:ptCount val="22"/>
                <c:pt idx="0">
                  <c:v>157503.63</c:v>
                </c:pt>
                <c:pt idx="1">
                  <c:v>147062.36999999997</c:v>
                </c:pt>
                <c:pt idx="2">
                  <c:v>137596.39000000001</c:v>
                </c:pt>
                <c:pt idx="3">
                  <c:v>151556.91</c:v>
                </c:pt>
                <c:pt idx="4">
                  <c:v>116626.70000000001</c:v>
                </c:pt>
                <c:pt idx="5">
                  <c:v>121097</c:v>
                </c:pt>
                <c:pt idx="6">
                  <c:v>129938</c:v>
                </c:pt>
                <c:pt idx="7">
                  <c:v>148763.07</c:v>
                </c:pt>
                <c:pt idx="8">
                  <c:v>153577.65900000001</c:v>
                </c:pt>
                <c:pt idx="9">
                  <c:v>145588.57099999997</c:v>
                </c:pt>
                <c:pt idx="10">
                  <c:v>139791.53000000003</c:v>
                </c:pt>
                <c:pt idx="11">
                  <c:v>152329</c:v>
                </c:pt>
                <c:pt idx="12">
                  <c:v>141385.65999999997</c:v>
                </c:pt>
                <c:pt idx="13">
                  <c:v>129691.45000000001</c:v>
                </c:pt>
                <c:pt idx="14">
                  <c:v>126374.27</c:v>
                </c:pt>
                <c:pt idx="15">
                  <c:v>149865.90999999997</c:v>
                </c:pt>
                <c:pt idx="16" formatCode="_-* #,##0_-;\-* #,##0_-;_-* &quot;-&quot;??_-;_-@_-">
                  <c:v>129149.74999999999</c:v>
                </c:pt>
                <c:pt idx="17" formatCode="_-* #,##0_-;\-* #,##0_-;_-* &quot;-&quot;??_-;_-@_-">
                  <c:v>120649.56000000001</c:v>
                </c:pt>
                <c:pt idx="18" formatCode="_-* #,##0_-;\-* #,##0_-;_-* &quot;-&quot;??_-;_-@_-">
                  <c:v>115157.08000000002</c:v>
                </c:pt>
                <c:pt idx="19" formatCode="_-* #,##0_-;\-* #,##0_-;_-* &quot;-&quot;??_-;_-@_-">
                  <c:v>133472.9</c:v>
                </c:pt>
                <c:pt idx="20" formatCode="_-* #,##0_-;\-* #,##0_-;_-* &quot;-&quot;??_-;_-@_-">
                  <c:v>121229.01999999999</c:v>
                </c:pt>
                <c:pt idx="21" formatCode="_-* #,##0_-;\-* #,##0_-;_-* &quot;-&quot;??_-;_-@_-">
                  <c:v>116665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F55-4AF6-9D29-4634F40148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0"/>
        <c:overlap val="30"/>
        <c:axId val="525577848"/>
        <c:axId val="525582440"/>
      </c:barChart>
      <c:catAx>
        <c:axId val="5255778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oestalpine Light" panose="020B0300030000000000" pitchFamily="34" charset="0"/>
                <a:ea typeface="+mn-ea"/>
                <a:cs typeface="+mn-cs"/>
              </a:defRPr>
            </a:pPr>
            <a:endParaRPr lang="en-US"/>
          </a:p>
        </c:txPr>
        <c:crossAx val="525582440"/>
        <c:crosses val="autoZero"/>
        <c:auto val="1"/>
        <c:lblAlgn val="ctr"/>
        <c:lblOffset val="100"/>
        <c:noMultiLvlLbl val="0"/>
      </c:catAx>
      <c:valAx>
        <c:axId val="525582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oestalpine Light" panose="020B0300030000000000" pitchFamily="34" charset="0"/>
                <a:ea typeface="+mn-ea"/>
                <a:cs typeface="+mn-cs"/>
              </a:defRPr>
            </a:pPr>
            <a:endParaRPr lang="en-US"/>
          </a:p>
        </c:txPr>
        <c:crossAx val="5255778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91C8DC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7" r="0.7" t="0.78740157499999996" header="0.3" footer="0.3"/>
    <c:pageSetup orientation="portrait"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bg1">
                <a:lumMod val="75000"/>
              </a:schemeClr>
            </a:solidFill>
            <a:ln>
              <a:solidFill>
                <a:schemeClr val="bg1">
                  <a:lumMod val="75000"/>
                </a:schemeClr>
              </a:solidFill>
            </a:ln>
            <a:effectLst/>
          </c:spPr>
          <c:invertIfNegative val="0"/>
          <c:dPt>
            <c:idx val="2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C7EB-4A5B-A471-C18DF0DCA5B3}"/>
              </c:ext>
            </c:extLst>
          </c:dPt>
          <c:dPt>
            <c:idx val="3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7EB-4A5B-A471-C18DF0DCA5B3}"/>
              </c:ext>
            </c:extLst>
          </c:dPt>
          <c:dPt>
            <c:idx val="4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7EB-4A5B-A471-C18DF0DCA5B3}"/>
              </c:ext>
            </c:extLst>
          </c:dPt>
          <c:dPt>
            <c:idx val="5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C7EB-4A5B-A471-C18DF0DCA5B3}"/>
              </c:ext>
            </c:extLst>
          </c:dPt>
          <c:dPt>
            <c:idx val="6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CE5-48C9-AB7D-51432B40899A}"/>
              </c:ext>
            </c:extLst>
          </c:dPt>
          <c:dPt>
            <c:idx val="7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CE5-48C9-AB7D-51432B40899A}"/>
              </c:ext>
            </c:extLst>
          </c:dPt>
          <c:dPt>
            <c:idx val="8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2CE5-48C9-AB7D-51432B40899A}"/>
              </c:ext>
            </c:extLst>
          </c:dPt>
          <c:dPt>
            <c:idx val="9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2CE5-48C9-AB7D-51432B40899A}"/>
              </c:ext>
            </c:extLst>
          </c:dPt>
          <c:dPt>
            <c:idx val="10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DC0-4D95-ACB3-E4F981CC6785}"/>
              </c:ext>
            </c:extLst>
          </c:dPt>
          <c:dPt>
            <c:idx val="11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DC0-4D95-ACB3-E4F981CC6785}"/>
              </c:ext>
            </c:extLst>
          </c:dPt>
          <c:dPt>
            <c:idx val="12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DC0-4D95-ACB3-E4F981CC6785}"/>
              </c:ext>
            </c:extLst>
          </c:dPt>
          <c:dPt>
            <c:idx val="13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DC0-4D95-ACB3-E4F981CC6785}"/>
              </c:ext>
            </c:extLst>
          </c:dPt>
          <c:dPt>
            <c:idx val="14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83F-4493-ADE3-7BAFDEDD4142}"/>
              </c:ext>
            </c:extLst>
          </c:dPt>
          <c:dPt>
            <c:idx val="15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83F-4493-ADE3-7BAFDEDD4142}"/>
              </c:ext>
            </c:extLst>
          </c:dPt>
          <c:dPt>
            <c:idx val="16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E-183F-4493-ADE3-7BAFDEDD4142}"/>
              </c:ext>
            </c:extLst>
          </c:dPt>
          <c:dPt>
            <c:idx val="17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6-0B72-4551-8C40-824D7EA1B549}"/>
              </c:ext>
            </c:extLst>
          </c:dPt>
          <c:dPt>
            <c:idx val="18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C4C4C4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8-CFFB-44E7-9E90-5990AC8EF72F}"/>
              </c:ext>
            </c:extLst>
          </c:dPt>
          <c:dPt>
            <c:idx val="19"/>
            <c:invertIfNegative val="0"/>
            <c:bubble3D val="0"/>
            <c:spPr>
              <a:solidFill>
                <a:srgbClr val="C4C4C4"/>
              </a:solidFill>
              <a:ln>
                <a:solidFill>
                  <a:srgbClr val="50AACD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C-4532-4568-90FD-1ADABAC0F952}"/>
              </c:ext>
            </c:extLst>
          </c:dPt>
          <c:dPt>
            <c:idx val="20"/>
            <c:invertIfNegative val="0"/>
            <c:bubble3D val="0"/>
            <c:spPr>
              <a:solidFill>
                <a:schemeClr val="bg1">
                  <a:lumMod val="75000"/>
                </a:schemeClr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4-C7EB-4A5B-A471-C18DF0DCA5B3}"/>
              </c:ext>
            </c:extLst>
          </c:dPt>
          <c:dPt>
            <c:idx val="21"/>
            <c:invertIfNegative val="0"/>
            <c:bubble3D val="0"/>
            <c:spPr>
              <a:solidFill>
                <a:srgbClr val="50AACD"/>
              </a:solidFill>
              <a:ln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6-CC81-4134-AA91-C20CC5979312}"/>
              </c:ext>
            </c:extLst>
          </c:dPt>
          <c:cat>
            <c:strRef>
              <c:f>(shipments!$N$53:$N$56,shipments!$N$58:$N$61,shipments!$N$63:$N$66,shipments!$N$68:$N$71,shipments!$N$73:$N$76,shipments!$N$78,shipments!$N$79,shipments!$N$80,shipments!$N$81,shipments!$N$83,shipments!$N$84,shipments!$N$85,shipments!$N$86,shipments!$N$88,shipments!$N$89,shipments!$N$90,shipments!$N$91,shipments!$N$93,shipments!$N$94,shipments!$N$95,shipments!$N$96,shipments!$N$98,shipments!$N$99)</c:f>
              <c:strCache>
                <c:ptCount val="22"/>
                <c:pt idx="0">
                  <c:v>1Q19/20</c:v>
                </c:pt>
                <c:pt idx="1">
                  <c:v>2Q19/20</c:v>
                </c:pt>
                <c:pt idx="2">
                  <c:v>3Q19/20</c:v>
                </c:pt>
                <c:pt idx="3">
                  <c:v>4Q19/20</c:v>
                </c:pt>
                <c:pt idx="4">
                  <c:v>1Q20/21</c:v>
                </c:pt>
                <c:pt idx="5">
                  <c:v>2Q20/21</c:v>
                </c:pt>
                <c:pt idx="6">
                  <c:v>3Q20/21</c:v>
                </c:pt>
                <c:pt idx="7">
                  <c:v>4Q20/21</c:v>
                </c:pt>
                <c:pt idx="8">
                  <c:v>1Q21/22</c:v>
                </c:pt>
                <c:pt idx="9">
                  <c:v>2Q21/22</c:v>
                </c:pt>
                <c:pt idx="10">
                  <c:v>3Q21/22</c:v>
                </c:pt>
                <c:pt idx="11">
                  <c:v>4Q21/22</c:v>
                </c:pt>
                <c:pt idx="12">
                  <c:v>1Q22/23</c:v>
                </c:pt>
                <c:pt idx="13">
                  <c:v>2Q22/23</c:v>
                </c:pt>
                <c:pt idx="14">
                  <c:v>3Q22/23</c:v>
                </c:pt>
                <c:pt idx="15">
                  <c:v>4Q22/23</c:v>
                </c:pt>
                <c:pt idx="16">
                  <c:v>1Q23/24</c:v>
                </c:pt>
                <c:pt idx="17">
                  <c:v>2Q23/24</c:v>
                </c:pt>
                <c:pt idx="18">
                  <c:v>3Q23/24</c:v>
                </c:pt>
                <c:pt idx="19">
                  <c:v>4Q23/24</c:v>
                </c:pt>
                <c:pt idx="20">
                  <c:v>1Q24/25</c:v>
                </c:pt>
                <c:pt idx="21">
                  <c:v>2Q24/25</c:v>
                </c:pt>
              </c:strCache>
            </c:strRef>
          </c:cat>
          <c:val>
            <c:numRef>
              <c:f>(shipments!$F$155:$F$158,shipments!$F$160:$F$163,shipments!$F$165:$F$168,shipments!$F$170:$F$173,shipments!$F$175:$F$178,shipments!$F$180,shipments!$F$181,shipments!$F$182,shipments!$F$183,shipments!$F$185,shipments!$F$186,shipments!$F$187,shipments!$F$188,shipments!$F$190,shipments!$F$191,shipments!$F$192,shipments!$F$193,shipments!$F$195,shipments!$F$196:$F$197,shipments!$F$198,shipments!$F$200,shipments!$F$201)</c:f>
              <c:numCache>
                <c:formatCode>#,##0</c:formatCode>
                <c:ptCount val="22"/>
                <c:pt idx="0">
                  <c:v>384905.80000000005</c:v>
                </c:pt>
                <c:pt idx="1">
                  <c:v>352604.2</c:v>
                </c:pt>
                <c:pt idx="2">
                  <c:v>325633.3</c:v>
                </c:pt>
                <c:pt idx="3">
                  <c:v>353368.8</c:v>
                </c:pt>
                <c:pt idx="4">
                  <c:v>293946.00100000005</c:v>
                </c:pt>
                <c:pt idx="5">
                  <c:v>270561.89899999998</c:v>
                </c:pt>
                <c:pt idx="6">
                  <c:v>311136</c:v>
                </c:pt>
                <c:pt idx="7">
                  <c:v>363091.8</c:v>
                </c:pt>
                <c:pt idx="8">
                  <c:v>399765.69999999995</c:v>
                </c:pt>
                <c:pt idx="9">
                  <c:v>356902.40000000002</c:v>
                </c:pt>
                <c:pt idx="10">
                  <c:v>358927.9</c:v>
                </c:pt>
                <c:pt idx="11">
                  <c:v>373232</c:v>
                </c:pt>
                <c:pt idx="12">
                  <c:v>403662.1</c:v>
                </c:pt>
                <c:pt idx="13">
                  <c:v>378128.91000000003</c:v>
                </c:pt>
                <c:pt idx="14">
                  <c:v>354185.25100000005</c:v>
                </c:pt>
                <c:pt idx="15">
                  <c:v>359880.13900000002</c:v>
                </c:pt>
                <c:pt idx="16">
                  <c:v>372569.70600000001</c:v>
                </c:pt>
                <c:pt idx="17">
                  <c:v>339687.29399999999</c:v>
                </c:pt>
                <c:pt idx="18">
                  <c:v>301816</c:v>
                </c:pt>
                <c:pt idx="19">
                  <c:v>361107</c:v>
                </c:pt>
                <c:pt idx="20">
                  <c:v>343132</c:v>
                </c:pt>
                <c:pt idx="21">
                  <c:v>320779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C9A-446F-B2EE-19CDBDDB49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0"/>
        <c:overlap val="30"/>
        <c:axId val="525577848"/>
        <c:axId val="525582440"/>
      </c:barChart>
      <c:catAx>
        <c:axId val="5255778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oestalpine Light" panose="020B0300030000000000" pitchFamily="34" charset="0"/>
                <a:ea typeface="+mn-ea"/>
                <a:cs typeface="+mn-cs"/>
              </a:defRPr>
            </a:pPr>
            <a:endParaRPr lang="en-US"/>
          </a:p>
        </c:txPr>
        <c:crossAx val="525582440"/>
        <c:crosses val="autoZero"/>
        <c:auto val="1"/>
        <c:lblAlgn val="ctr"/>
        <c:lblOffset val="100"/>
        <c:noMultiLvlLbl val="0"/>
      </c:catAx>
      <c:valAx>
        <c:axId val="525582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voestalpine Light" panose="020B0300030000000000" pitchFamily="34" charset="0"/>
                <a:ea typeface="+mn-ea"/>
                <a:cs typeface="+mn-cs"/>
              </a:defRPr>
            </a:pPr>
            <a:endParaRPr lang="en-US"/>
          </a:p>
        </c:txPr>
        <c:crossAx val="5255778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91C8DC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8740157499999996" l="0.7" r="0.7" t="0.78740157499999996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de-DE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r">
              <a:defRPr sz="1000" b="1" i="0" u="none" strike="noStrike" kern="1200" cap="none" spc="0" baseline="0">
                <a:ln w="0"/>
                <a:solidFill>
                  <a:schemeClr val="bg1"/>
                </a:solidFill>
                <a:effectLst>
                  <a:outerShdw sx="1000" sy="1000" algn="tl" rotWithShape="0">
                    <a:schemeClr val="dk1"/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de-AT" sz="1000" b="1" i="0" u="none" strike="noStrike" cap="none" baseline="0">
                <a:effectLst>
                  <a:outerShdw sx="1000" sy="1000" algn="tl" rotWithShape="0">
                    <a:sysClr val="windowText" lastClr="000000"/>
                  </a:outerShdw>
                </a:effectLst>
              </a:rPr>
              <a:t> </a:t>
            </a:r>
            <a:r>
              <a:rPr lang="de-AT" sz="1000" b="1" i="0" cap="none" spc="0" baseline="0">
                <a:ln w="0"/>
                <a:solidFill>
                  <a:schemeClr val="bg1"/>
                </a:solidFill>
                <a:effectLst>
                  <a:outerShdw sx="1000" sy="1000" algn="tl" rotWithShape="0">
                    <a:schemeClr val="dk1"/>
                  </a:outerShdw>
                </a:effectLst>
                <a:latin typeface="voestalpine Light" panose="020B0300030000000000" pitchFamily="34" charset="0"/>
              </a:rPr>
              <a:t> Q2 </a:t>
            </a:r>
            <a:br>
              <a:rPr lang="de-AT" sz="1000" b="1" i="0" cap="none" spc="0" baseline="0">
                <a:ln w="0"/>
                <a:solidFill>
                  <a:schemeClr val="bg1"/>
                </a:solidFill>
                <a:effectLst>
                  <a:outerShdw sx="1000" sy="1000" algn="tl" rotWithShape="0">
                    <a:schemeClr val="dk1"/>
                  </a:outerShdw>
                </a:effectLst>
                <a:latin typeface="voestalpine Light" panose="020B0300030000000000" pitchFamily="34" charset="0"/>
              </a:rPr>
            </a:br>
            <a:r>
              <a:rPr lang="de-AT" sz="1000" b="1" i="0" cap="none" spc="0" baseline="0">
                <a:ln w="0"/>
                <a:solidFill>
                  <a:schemeClr val="bg1"/>
                </a:solidFill>
                <a:effectLst>
                  <a:outerShdw sx="1000" sy="1000" algn="tl" rotWithShape="0">
                    <a:schemeClr val="dk1"/>
                  </a:outerShdw>
                </a:effectLst>
                <a:latin typeface="voestalpine Light" panose="020B0300030000000000" pitchFamily="34" charset="0"/>
              </a:rPr>
              <a:t>2024/25</a:t>
            </a:r>
            <a:endParaRPr lang="de-AT" sz="1000" b="1" cap="none" spc="0" baseline="0">
              <a:ln w="0"/>
              <a:solidFill>
                <a:schemeClr val="bg1"/>
              </a:solidFill>
              <a:effectLst>
                <a:outerShdw sx="1000" sy="1000" algn="tl" rotWithShape="0">
                  <a:schemeClr val="dk1"/>
                </a:outerShdw>
              </a:effectLst>
              <a:latin typeface="voestalpine Light" panose="020B0300030000000000" pitchFamily="34" charset="0"/>
            </a:endParaRPr>
          </a:p>
        </c:rich>
      </c:tx>
      <c:layout>
        <c:manualLayout>
          <c:xMode val="edge"/>
          <c:yMode val="edge"/>
          <c:x val="0.79068031988959142"/>
          <c:y val="4.0403320488795205E-2"/>
        </c:manualLayout>
      </c:layout>
      <c:overlay val="0"/>
      <c:spPr>
        <a:solidFill>
          <a:srgbClr val="50AACD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r">
            <a:defRPr sz="1000" b="1" i="0" u="none" strike="noStrike" kern="1200" cap="none" spc="0" baseline="0">
              <a:ln w="0"/>
              <a:solidFill>
                <a:schemeClr val="bg1"/>
              </a:solidFill>
              <a:effectLst>
                <a:outerShdw sx="1000" sy="1000" algn="tl" rotWithShape="0">
                  <a:schemeClr val="dk1"/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5645459810481435"/>
          <c:y val="2.3119315075567106E-2"/>
          <c:w val="0.5560430298325385"/>
          <c:h val="0.962904194312867"/>
        </c:manualLayout>
      </c:layout>
      <c:doughnutChart>
        <c:varyColors val="1"/>
        <c:ser>
          <c:idx val="0"/>
          <c:order val="0"/>
          <c:tx>
            <c:strRef>
              <c:f>shipments!$P$199:$S$199</c:f>
              <c:strCache>
                <c:ptCount val="4"/>
                <c:pt idx="0">
                  <c:v>Rails</c:v>
                </c:pt>
                <c:pt idx="1">
                  <c:v>Wire Rod</c:v>
                </c:pt>
                <c:pt idx="2">
                  <c:v>Seamles Tubes</c:v>
                </c:pt>
                <c:pt idx="3">
                  <c:v>Billet&amp;Blooms</c:v>
                </c:pt>
              </c:strCache>
            </c:strRef>
          </c:tx>
          <c:spPr>
            <a:solidFill>
              <a:srgbClr val="0082B4"/>
            </a:solidFill>
            <a:ln>
              <a:solidFill>
                <a:schemeClr val="bg1"/>
              </a:solidFill>
            </a:ln>
            <a:scene3d>
              <a:camera prst="orthographicFront"/>
              <a:lightRig rig="brightRoom" dir="t"/>
            </a:scene3d>
            <a:sp3d prstMaterial="flat">
              <a:bevelT w="0" h="0" prst="angle"/>
              <a:contourClr>
                <a:srgbClr val="000000"/>
              </a:contourClr>
            </a:sp3d>
          </c:spPr>
          <c:dPt>
            <c:idx val="0"/>
            <c:bubble3D val="0"/>
            <c:spPr>
              <a:solidFill>
                <a:srgbClr val="0082B4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A6A0-4D13-A8BB-A6AF77B4F4E7}"/>
              </c:ext>
            </c:extLst>
          </c:dPt>
          <c:dPt>
            <c:idx val="1"/>
            <c:bubble3D val="0"/>
            <c:spPr>
              <a:solidFill>
                <a:srgbClr val="50AACD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A6A0-4D13-A8BB-A6AF77B4F4E7}"/>
              </c:ext>
            </c:extLst>
          </c:dPt>
          <c:dPt>
            <c:idx val="2"/>
            <c:bubble3D val="0"/>
            <c:spPr>
              <a:solidFill>
                <a:srgbClr val="C4C4C4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A6A0-4D13-A8BB-A6AF77B4F4E7}"/>
              </c:ext>
            </c:extLst>
          </c:dPt>
          <c:dPt>
            <c:idx val="3"/>
            <c:bubble3D val="0"/>
            <c:spPr>
              <a:solidFill>
                <a:srgbClr val="C8E1F0"/>
              </a:solidFill>
              <a:ln>
                <a:solidFill>
                  <a:schemeClr val="bg1"/>
                </a:solidFill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0" h="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A6A0-4D13-A8BB-A6AF77B4F4E7}"/>
              </c:ext>
            </c:extLst>
          </c:dPt>
          <c:dLbls>
            <c:dLbl>
              <c:idx val="0"/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900" b="0" i="0" u="none" strike="noStrike" kern="1200" baseline="0">
                        <a:solidFill>
                          <a:schemeClr val="bg1"/>
                        </a:solidFill>
                        <a:effectLst>
                          <a:outerShdw blurRad="12700" dist="50800" sx="1000" sy="1000" algn="ctr" rotWithShape="0">
                            <a:srgbClr val="000000">
                              <a:alpha val="99000"/>
                            </a:srgbClr>
                          </a:outerShdw>
                        </a:effectLst>
                        <a:latin typeface="voestalpine Light" panose="020B0300030000000000" pitchFamily="34" charset="0"/>
                        <a:ea typeface="+mn-ea"/>
                        <a:cs typeface="+mn-cs"/>
                      </a:defRPr>
                    </a:pPr>
                    <a:fld id="{C411CA79-9C96-4A58-A680-72364438C166}" type="CATEGORYNAME">
                      <a:rPr lang="en-US">
                        <a:solidFill>
                          <a:schemeClr val="bg1"/>
                        </a:solidFill>
                      </a:rPr>
                      <a:pPr>
                        <a:defRPr b="0">
                          <a:solidFill>
                            <a:schemeClr val="bg1"/>
                          </a:solidFill>
                          <a:effectLst>
                            <a:outerShdw blurRad="12700" dist="50800" sx="1000" sy="1000" algn="ctr" rotWithShape="0">
                              <a:srgbClr val="000000">
                                <a:alpha val="99000"/>
                              </a:srgbClr>
                            </a:outerShdw>
                          </a:effectLst>
                          <a:latin typeface="voestalpine Light" panose="020B0300030000000000" pitchFamily="34" charset="0"/>
                        </a:defRPr>
                      </a:pPr>
                      <a:t>[RUBRIKENNAME]</a:t>
                    </a:fld>
                    <a:r>
                      <a:rPr lang="en-US" baseline="0">
                        <a:solidFill>
                          <a:schemeClr val="bg1"/>
                        </a:solidFill>
                      </a:rPr>
                      <a:t>; </a:t>
                    </a:r>
                  </a:p>
                  <a:p>
                    <a:pPr>
                      <a:defRPr b="0">
                        <a:solidFill>
                          <a:schemeClr val="bg1"/>
                        </a:solidFill>
                        <a:effectLst>
                          <a:outerShdw blurRad="12700" dist="50800" sx="1000" sy="1000" algn="ctr" rotWithShape="0">
                            <a:srgbClr val="000000">
                              <a:alpha val="99000"/>
                            </a:srgbClr>
                          </a:outerShdw>
                        </a:effectLst>
                        <a:latin typeface="voestalpine Light" panose="020B0300030000000000" pitchFamily="34" charset="0"/>
                      </a:defRPr>
                    </a:pPr>
                    <a:fld id="{091CB70B-BD34-4FA4-B0A6-32E9C6604C37}" type="VALUE">
                      <a:rPr lang="en-US" baseline="0">
                        <a:solidFill>
                          <a:schemeClr val="bg1"/>
                        </a:solidFill>
                      </a:rPr>
                      <a:pPr>
                        <a:defRPr b="0">
                          <a:solidFill>
                            <a:schemeClr val="bg1"/>
                          </a:solidFill>
                          <a:effectLst>
                            <a:outerShdw blurRad="12700" dist="50800" sx="1000" sy="1000" algn="ctr" rotWithShape="0">
                              <a:srgbClr val="000000">
                                <a:alpha val="99000"/>
                              </a:srgbClr>
                            </a:outerShdw>
                          </a:effectLst>
                          <a:latin typeface="voestalpine Light" panose="020B0300030000000000" pitchFamily="34" charset="0"/>
                        </a:defRPr>
                      </a:pPr>
                      <a:t>[WERT]</a:t>
                    </a:fld>
                    <a:endParaRPr lang="en-GB"/>
                  </a:p>
                </c:rich>
              </c:tx>
              <c:numFmt formatCode="#,##0.0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bg1"/>
                      </a:solidFill>
                      <a:effectLst>
                        <a:outerShdw blurRad="12700" dist="50800" sx="1000" sy="1000" algn="ctr" rotWithShape="0">
                          <a:srgbClr val="000000">
                            <a:alpha val="99000"/>
                          </a:srgbClr>
                        </a:outerShdw>
                      </a:effectLst>
                      <a:latin typeface="voestalpine Light" panose="020B0300030000000000" pitchFamily="34" charset="0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A6A0-4D13-A8BB-A6AF77B4F4E7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93B2B9E5-42DB-40CB-AA37-BAEEF50EB988}" type="CATEGORYNAME">
                      <a:rPr lang="en-US"/>
                      <a:pPr/>
                      <a:t>[RUBRIKENNAME]</a:t>
                    </a:fld>
                    <a:r>
                      <a:rPr lang="en-US" baseline="0"/>
                      <a:t>; </a:t>
                    </a:r>
                    <a:fld id="{881206DA-A893-4C91-84E4-D945BD2DAE7B}" type="VALUE">
                      <a:rPr lang="en-US" baseline="0"/>
                      <a:pPr/>
                      <a:t>[WERT]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3-A6A0-4D13-A8BB-A6AF77B4F4E7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E6C072E7-4420-4DEB-B260-6BBD8F56BC22}" type="CATEGORYNAME">
                      <a:rPr lang="en-US"/>
                      <a:pPr/>
                      <a:t>[RUBRIKENNAME]</a:t>
                    </a:fld>
                    <a:r>
                      <a:rPr lang="en-US" baseline="0"/>
                      <a:t>; </a:t>
                    </a:r>
                  </a:p>
                  <a:p>
                    <a:fld id="{809ECB77-CF68-4A07-A7AA-E5C61F762CAC}" type="VALUE">
                      <a:rPr lang="en-US" baseline="0"/>
                      <a:pPr/>
                      <a:t>[WERT]</a:t>
                    </a:fld>
                    <a:r>
                      <a:rPr lang="en-US" baseline="0"/>
                      <a:t> </a:t>
                    </a:r>
                  </a:p>
                </c:rich>
              </c:tx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5-A6A0-4D13-A8BB-A6AF77B4F4E7}"/>
                </c:ext>
              </c:extLst>
            </c:dLbl>
            <c:dLbl>
              <c:idx val="3"/>
              <c:layout>
                <c:manualLayout>
                  <c:x val="0.22170900692840637"/>
                  <c:y val="-6.530454026750733E-2"/>
                </c:manualLayout>
              </c:layout>
              <c:tx>
                <c:rich>
                  <a:bodyPr/>
                  <a:lstStyle/>
                  <a:p>
                    <a:fld id="{FE8F5A89-C44C-4715-8920-EEDFACC465B8}" type="CATEGORYNAME">
                      <a:rPr lang="en-US"/>
                      <a:pPr/>
                      <a:t>[RUBRIKENNAME]</a:t>
                    </a:fld>
                    <a:r>
                      <a:rPr lang="en-US" baseline="0"/>
                      <a:t>; </a:t>
                    </a:r>
                    <a:fld id="{D8370715-18E2-4287-B6C1-0C5A065C30D8}" type="VALUE">
                      <a:rPr lang="en-US" baseline="0"/>
                      <a:pPr/>
                      <a:t>[WERT]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7-A6A0-4D13-A8BB-A6AF77B4F4E7}"/>
                </c:ext>
              </c:extLst>
            </c:dLbl>
            <c:numFmt formatCode="#,##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effectLst>
                      <a:outerShdw blurRad="12700" dist="50800" sx="1000" sy="1000" algn="ctr" rotWithShape="0">
                        <a:srgbClr val="000000">
                          <a:alpha val="99000"/>
                        </a:srgbClr>
                      </a:outerShdw>
                    </a:effectLst>
                    <a:latin typeface="voestalpine Light" panose="020B0300030000000000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shipments!$P$199:$S$199</c:f>
              <c:strCache>
                <c:ptCount val="4"/>
                <c:pt idx="0">
                  <c:v>Rails</c:v>
                </c:pt>
                <c:pt idx="1">
                  <c:v>Wire Rod</c:v>
                </c:pt>
                <c:pt idx="2">
                  <c:v>Seamles Tubes</c:v>
                </c:pt>
                <c:pt idx="3">
                  <c:v>Billet&amp;Blooms</c:v>
                </c:pt>
              </c:strCache>
            </c:strRef>
          </c:cat>
          <c:val>
            <c:numRef>
              <c:f>shipments!$P$200:$S$200</c:f>
              <c:numCache>
                <c:formatCode>0.0%</c:formatCode>
                <c:ptCount val="4"/>
                <c:pt idx="0">
                  <c:v>0.46293554129166808</c:v>
                </c:pt>
                <c:pt idx="1">
                  <c:v>0.31577503514880961</c:v>
                </c:pt>
                <c:pt idx="2">
                  <c:v>0.18942324778118269</c:v>
                </c:pt>
                <c:pt idx="3">
                  <c:v>3.1866175778339605E-2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A6A0-4D13-A8BB-A6AF77B4F4E7}"/>
            </c:ext>
          </c:extLst>
        </c:ser>
        <c:dLbls>
          <c:showLegendKey val="0"/>
          <c:showVal val="0"/>
          <c:showCatName val="1"/>
          <c:showSerName val="0"/>
          <c:showPercent val="0"/>
          <c:showBubbleSize val="0"/>
          <c:showLeaderLines val="1"/>
        </c:dLbls>
        <c:firstSliceAng val="96"/>
        <c:holeSize val="30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50AACD"/>
      </a:solidFill>
      <a:round/>
    </a:ln>
    <a:effectLst/>
  </c:spPr>
  <c:txPr>
    <a:bodyPr/>
    <a:lstStyle/>
    <a:p>
      <a:pPr>
        <a:defRPr>
          <a:effectLst>
            <a:outerShdw blurRad="50800" dist="50800" dir="5400000" algn="ctr" rotWithShape="0">
              <a:srgbClr val="000000">
                <a:alpha val="99000"/>
              </a:srgbClr>
            </a:outerShdw>
          </a:effectLst>
        </a:defRPr>
      </a:pPr>
      <a:endParaRPr lang="en-US"/>
    </a:p>
  </c:txPr>
  <c:printSettings>
    <c:headerFooter/>
    <c:pageMargins b="0.78740157499999996" l="0.7" r="0.7" t="0.78740157499999996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19050</xdr:colOff>
      <xdr:row>179</xdr:row>
      <xdr:rowOff>47625</xdr:rowOff>
    </xdr:from>
    <xdr:to>
      <xdr:col>7</xdr:col>
      <xdr:colOff>104775</xdr:colOff>
      <xdr:row>183</xdr:row>
      <xdr:rowOff>38100</xdr:rowOff>
    </xdr:to>
    <xdr:sp macro="" textlink="">
      <xdr:nvSpPr>
        <xdr:cNvPr id="31" name="Textfeld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SpPr txBox="1"/>
      </xdr:nvSpPr>
      <xdr:spPr>
        <a:xfrm>
          <a:off x="5191125" y="10115550"/>
          <a:ext cx="933450" cy="7620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de-AT" sz="800">
              <a:latin typeface="voestalpine Light" panose="020B0300030000000000" pitchFamily="34" charset="0"/>
            </a:rPr>
            <a:t>*) </a:t>
          </a:r>
          <a:r>
            <a:rPr lang="de-AT" sz="800" b="0" u="none" strike="noStrike">
              <a:solidFill>
                <a:schemeClr val="dk1"/>
              </a:solidFill>
              <a:effectLst/>
              <a:latin typeface="voestalpine Light" panose="020B0300030000000000" pitchFamily="34" charset="0"/>
              <a:ea typeface="+mn-ea"/>
              <a:cs typeface="+mn-cs"/>
            </a:rPr>
            <a:t>Number adjusted</a:t>
          </a:r>
          <a:br>
            <a:rPr lang="de-AT" sz="900" b="0" u="none" strike="noStrike">
              <a:solidFill>
                <a:schemeClr val="dk1"/>
              </a:solidFill>
              <a:effectLst/>
              <a:latin typeface="voestalpine Light" panose="020B0300030000000000" pitchFamily="34" charset="0"/>
              <a:ea typeface="+mn-ea"/>
              <a:cs typeface="+mn-cs"/>
            </a:rPr>
          </a:br>
          <a:r>
            <a:rPr lang="de-AT" sz="900" b="0" u="none" strike="noStrike">
              <a:solidFill>
                <a:schemeClr val="dk1"/>
              </a:solidFill>
              <a:effectLst/>
              <a:latin typeface="voestalpine Light" panose="020B0300030000000000" pitchFamily="34" charset="0"/>
              <a:ea typeface="+mn-ea"/>
              <a:cs typeface="+mn-cs"/>
            </a:rPr>
            <a:t> </a:t>
          </a:r>
          <a:r>
            <a:rPr lang="de-AT" sz="800" b="0" u="none" strike="noStrike">
              <a:solidFill>
                <a:schemeClr val="dk1"/>
              </a:solidFill>
              <a:effectLst/>
              <a:latin typeface="voestalpine Light" panose="020B0300030000000000" pitchFamily="34" charset="0"/>
              <a:ea typeface="+mn-ea"/>
              <a:cs typeface="+mn-cs"/>
            </a:rPr>
            <a:t>retrospectively</a:t>
          </a:r>
          <a:endParaRPr lang="de-AT" sz="800">
            <a:latin typeface="voestalpine Light" panose="020B0300030000000000" pitchFamily="34" charset="0"/>
          </a:endParaRPr>
        </a:p>
      </xdr:txBody>
    </xdr:sp>
    <xdr:clientData/>
  </xdr:twoCellAnchor>
  <xdr:twoCellAnchor>
    <xdr:from>
      <xdr:col>2</xdr:col>
      <xdr:colOff>742950</xdr:colOff>
      <xdr:row>178</xdr:row>
      <xdr:rowOff>161925</xdr:rowOff>
    </xdr:from>
    <xdr:to>
      <xdr:col>3</xdr:col>
      <xdr:colOff>85725</xdr:colOff>
      <xdr:row>179</xdr:row>
      <xdr:rowOff>152400</xdr:rowOff>
    </xdr:to>
    <xdr:sp macro="" textlink="">
      <xdr:nvSpPr>
        <xdr:cNvPr id="9" name="Textfeld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 txBox="1"/>
      </xdr:nvSpPr>
      <xdr:spPr>
        <a:xfrm>
          <a:off x="2533650" y="10029825"/>
          <a:ext cx="190500" cy="190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de-AT" sz="900">
              <a:latin typeface="voestalpine Light" panose="020B0300030000000000" pitchFamily="34" charset="0"/>
            </a:rPr>
            <a:t>*</a:t>
          </a:r>
        </a:p>
        <a:p>
          <a:endParaRPr lang="de-AT" sz="900">
            <a:latin typeface="voestalpine Light" panose="020B0300030000000000" pitchFamily="34" charset="0"/>
          </a:endParaRPr>
        </a:p>
      </xdr:txBody>
    </xdr:sp>
    <xdr:clientData/>
  </xdr:twoCellAnchor>
  <xdr:twoCellAnchor>
    <xdr:from>
      <xdr:col>7</xdr:col>
      <xdr:colOff>133350</xdr:colOff>
      <xdr:row>76</xdr:row>
      <xdr:rowOff>92862</xdr:rowOff>
    </xdr:from>
    <xdr:to>
      <xdr:col>11</xdr:col>
      <xdr:colOff>923925</xdr:colOff>
      <xdr:row>100</xdr:row>
      <xdr:rowOff>188112</xdr:rowOff>
    </xdr:to>
    <xdr:grpSp>
      <xdr:nvGrpSpPr>
        <xdr:cNvPr id="24" name="Gruppier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GrpSpPr/>
      </xdr:nvGrpSpPr>
      <xdr:grpSpPr>
        <a:xfrm>
          <a:off x="6385214" y="1521612"/>
          <a:ext cx="4124325" cy="4745182"/>
          <a:chOff x="6391275" y="647700"/>
          <a:chExt cx="4124325" cy="4752974"/>
        </a:xfrm>
      </xdr:grpSpPr>
      <xdr:graphicFrame macro="">
        <xdr:nvGraphicFramePr>
          <xdr:cNvPr id="3" name="Diagramm 2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aphicFramePr/>
        </xdr:nvGraphicFramePr>
        <xdr:xfrm>
          <a:off x="6391275" y="3067049"/>
          <a:ext cx="4124325" cy="2333625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2" name="Diagramm 1">
            <a:extLst>
              <a:ext uri="{FF2B5EF4-FFF2-40B4-BE49-F238E27FC236}">
                <a16:creationId xmlns:a16="http://schemas.microsoft.com/office/drawing/2014/main" id="{00000000-0008-0000-0000-000002000000}"/>
              </a:ext>
            </a:extLst>
          </xdr:cNvPr>
          <xdr:cNvGraphicFramePr/>
        </xdr:nvGraphicFramePr>
        <xdr:xfrm>
          <a:off x="6391276" y="647700"/>
          <a:ext cx="4124324" cy="241935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>
    <xdr:from>
      <xdr:col>7</xdr:col>
      <xdr:colOff>190500</xdr:colOff>
      <xdr:row>267</xdr:row>
      <xdr:rowOff>59527</xdr:rowOff>
    </xdr:from>
    <xdr:to>
      <xdr:col>11</xdr:col>
      <xdr:colOff>990601</xdr:colOff>
      <xdr:row>291</xdr:row>
      <xdr:rowOff>26190</xdr:rowOff>
    </xdr:to>
    <xdr:grpSp>
      <xdr:nvGrpSpPr>
        <xdr:cNvPr id="10" name="Gruppier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GrpSpPr/>
      </xdr:nvGrpSpPr>
      <xdr:grpSpPr>
        <a:xfrm>
          <a:off x="6442364" y="14468254"/>
          <a:ext cx="4133851" cy="4616595"/>
          <a:chOff x="6381750" y="11706225"/>
          <a:chExt cx="4133851" cy="4643437"/>
        </a:xfrm>
      </xdr:grpSpPr>
      <xdr:graphicFrame macro="">
        <xdr:nvGraphicFramePr>
          <xdr:cNvPr id="5" name="Diagramm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GraphicFramePr>
            <a:graphicFrameLocks/>
          </xdr:cNvGraphicFramePr>
        </xdr:nvGraphicFramePr>
        <xdr:xfrm>
          <a:off x="6381750" y="14001749"/>
          <a:ext cx="4133850" cy="2347913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graphicFrame macro="">
        <xdr:nvGraphicFramePr>
          <xdr:cNvPr id="7" name="Diagramm 6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GraphicFramePr>
            <a:graphicFrameLocks/>
          </xdr:cNvGraphicFramePr>
        </xdr:nvGraphicFramePr>
        <xdr:xfrm>
          <a:off x="6381751" y="11706225"/>
          <a:ext cx="4133850" cy="22968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</xdr:grpSp>
    <xdr:clientData/>
  </xdr:twoCellAnchor>
  <xdr:twoCellAnchor>
    <xdr:from>
      <xdr:col>7</xdr:col>
      <xdr:colOff>180975</xdr:colOff>
      <xdr:row>178</xdr:row>
      <xdr:rowOff>7132</xdr:rowOff>
    </xdr:from>
    <xdr:to>
      <xdr:col>11</xdr:col>
      <xdr:colOff>972825</xdr:colOff>
      <xdr:row>202</xdr:row>
      <xdr:rowOff>159530</xdr:rowOff>
    </xdr:to>
    <xdr:grpSp>
      <xdr:nvGrpSpPr>
        <xdr:cNvPr id="23" name="Gruppier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GrpSpPr/>
      </xdr:nvGrpSpPr>
      <xdr:grpSpPr>
        <a:xfrm>
          <a:off x="6432839" y="7921541"/>
          <a:ext cx="4125600" cy="4802330"/>
          <a:chOff x="6391275" y="6181725"/>
          <a:chExt cx="4125600" cy="4838699"/>
        </a:xfrm>
      </xdr:grpSpPr>
      <xdr:graphicFrame macro="">
        <xdr:nvGraphicFramePr>
          <xdr:cNvPr id="6" name="Diagramm 5">
            <a:extLst>
              <a:ext uri="{FF2B5EF4-FFF2-40B4-BE49-F238E27FC236}">
                <a16:creationId xmlns:a16="http://schemas.microsoft.com/office/drawing/2014/main" id="{00000000-0008-0000-0000-000006000000}"/>
              </a:ext>
            </a:extLst>
          </xdr:cNvPr>
          <xdr:cNvGraphicFramePr>
            <a:graphicFrameLocks/>
          </xdr:cNvGraphicFramePr>
        </xdr:nvGraphicFramePr>
        <xdr:xfrm>
          <a:off x="6391275" y="6181725"/>
          <a:ext cx="4125600" cy="230505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5"/>
          </a:graphicData>
        </a:graphic>
      </xdr:graphicFrame>
      <xdr:graphicFrame macro="">
        <xdr:nvGraphicFramePr>
          <xdr:cNvPr id="4" name="Diagramm 3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GraphicFramePr>
            <a:graphicFrameLocks/>
          </xdr:cNvGraphicFramePr>
        </xdr:nvGraphicFramePr>
        <xdr:xfrm>
          <a:off x="6391276" y="8477250"/>
          <a:ext cx="4124324" cy="2543174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6"/>
          </a:graphicData>
        </a:graphic>
      </xdr:graphicFrame>
    </xdr:grpSp>
    <xdr:clientData/>
  </xdr:twoCellAnchor>
  <xdr:twoCellAnchor>
    <xdr:from>
      <xdr:col>9</xdr:col>
      <xdr:colOff>111694</xdr:colOff>
      <xdr:row>186</xdr:row>
      <xdr:rowOff>90487</xdr:rowOff>
    </xdr:from>
    <xdr:to>
      <xdr:col>9</xdr:col>
      <xdr:colOff>111694</xdr:colOff>
      <xdr:row>189</xdr:row>
      <xdr:rowOff>111938</xdr:rowOff>
    </xdr:to>
    <xdr:cxnSp macro="">
      <xdr:nvCxnSpPr>
        <xdr:cNvPr id="25" name="Gerader Verbinder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CxnSpPr/>
      </xdr:nvCxnSpPr>
      <xdr:spPr>
        <a:xfrm>
          <a:off x="7982808" y="9554873"/>
          <a:ext cx="0" cy="61027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561384</xdr:colOff>
      <xdr:row>186</xdr:row>
      <xdr:rowOff>75694</xdr:rowOff>
    </xdr:from>
    <xdr:to>
      <xdr:col>10</xdr:col>
      <xdr:colOff>561384</xdr:colOff>
      <xdr:row>189</xdr:row>
      <xdr:rowOff>97145</xdr:rowOff>
    </xdr:to>
    <xdr:cxnSp macro="">
      <xdr:nvCxnSpPr>
        <xdr:cNvPr id="29" name="Gerader Verbinder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CxnSpPr/>
      </xdr:nvCxnSpPr>
      <xdr:spPr>
        <a:xfrm>
          <a:off x="9384998" y="9540080"/>
          <a:ext cx="0" cy="61027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804925</xdr:colOff>
      <xdr:row>186</xdr:row>
      <xdr:rowOff>89043</xdr:rowOff>
    </xdr:from>
    <xdr:to>
      <xdr:col>9</xdr:col>
      <xdr:colOff>804925</xdr:colOff>
      <xdr:row>189</xdr:row>
      <xdr:rowOff>110494</xdr:rowOff>
    </xdr:to>
    <xdr:cxnSp macro="">
      <xdr:nvCxnSpPr>
        <xdr:cNvPr id="33" name="Gerader Verbinder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CxnSpPr/>
      </xdr:nvCxnSpPr>
      <xdr:spPr>
        <a:xfrm>
          <a:off x="8676039" y="9553429"/>
          <a:ext cx="0" cy="61027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827081</xdr:colOff>
      <xdr:row>275</xdr:row>
      <xdr:rowOff>150885</xdr:rowOff>
    </xdr:from>
    <xdr:to>
      <xdr:col>9</xdr:col>
      <xdr:colOff>827081</xdr:colOff>
      <xdr:row>278</xdr:row>
      <xdr:rowOff>169953</xdr:rowOff>
    </xdr:to>
    <xdr:cxnSp macro="">
      <xdr:nvCxnSpPr>
        <xdr:cNvPr id="34" name="Gerader Verbinder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CxnSpPr/>
      </xdr:nvCxnSpPr>
      <xdr:spPr>
        <a:xfrm>
          <a:off x="8698195" y="16100930"/>
          <a:ext cx="0" cy="607887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113355</xdr:colOff>
      <xdr:row>275</xdr:row>
      <xdr:rowOff>141143</xdr:rowOff>
    </xdr:from>
    <xdr:to>
      <xdr:col>9</xdr:col>
      <xdr:colOff>113355</xdr:colOff>
      <xdr:row>278</xdr:row>
      <xdr:rowOff>160211</xdr:rowOff>
    </xdr:to>
    <xdr:cxnSp macro="">
      <xdr:nvCxnSpPr>
        <xdr:cNvPr id="35" name="Gerader Verbinder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CxnSpPr/>
      </xdr:nvCxnSpPr>
      <xdr:spPr>
        <a:xfrm>
          <a:off x="7984469" y="16091188"/>
          <a:ext cx="0" cy="607887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509358</xdr:colOff>
      <xdr:row>275</xdr:row>
      <xdr:rowOff>159544</xdr:rowOff>
    </xdr:from>
    <xdr:to>
      <xdr:col>11</xdr:col>
      <xdr:colOff>509358</xdr:colOff>
      <xdr:row>278</xdr:row>
      <xdr:rowOff>178612</xdr:rowOff>
    </xdr:to>
    <xdr:cxnSp macro="">
      <xdr:nvCxnSpPr>
        <xdr:cNvPr id="36" name="Gerader Verbinder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CxnSpPr/>
      </xdr:nvCxnSpPr>
      <xdr:spPr>
        <a:xfrm>
          <a:off x="10094972" y="16109589"/>
          <a:ext cx="0" cy="607887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566364</xdr:colOff>
      <xdr:row>275</xdr:row>
      <xdr:rowOff>145256</xdr:rowOff>
    </xdr:from>
    <xdr:to>
      <xdr:col>10</xdr:col>
      <xdr:colOff>566364</xdr:colOff>
      <xdr:row>278</xdr:row>
      <xdr:rowOff>164324</xdr:rowOff>
    </xdr:to>
    <xdr:cxnSp macro="">
      <xdr:nvCxnSpPr>
        <xdr:cNvPr id="30" name="Gerader Verbinder 29">
          <a:extLst>
            <a:ext uri="{FF2B5EF4-FFF2-40B4-BE49-F238E27FC236}">
              <a16:creationId xmlns:a16="http://schemas.microsoft.com/office/drawing/2014/main" id="{DA4D40E0-E0F3-403F-8006-FCDBB9E0465A}"/>
            </a:ext>
          </a:extLst>
        </xdr:cNvPr>
        <xdr:cNvCxnSpPr/>
      </xdr:nvCxnSpPr>
      <xdr:spPr>
        <a:xfrm>
          <a:off x="9389978" y="16095301"/>
          <a:ext cx="0" cy="607887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659820</xdr:colOff>
      <xdr:row>275</xdr:row>
      <xdr:rowOff>150019</xdr:rowOff>
    </xdr:from>
    <xdr:to>
      <xdr:col>8</xdr:col>
      <xdr:colOff>659820</xdr:colOff>
      <xdr:row>278</xdr:row>
      <xdr:rowOff>169087</xdr:rowOff>
    </xdr:to>
    <xdr:cxnSp macro="">
      <xdr:nvCxnSpPr>
        <xdr:cNvPr id="22" name="Gerader Verbinder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CxnSpPr/>
      </xdr:nvCxnSpPr>
      <xdr:spPr>
        <a:xfrm>
          <a:off x="7284025" y="16100064"/>
          <a:ext cx="0" cy="607887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751025</xdr:colOff>
      <xdr:row>85</xdr:row>
      <xdr:rowOff>112785</xdr:rowOff>
    </xdr:from>
    <xdr:to>
      <xdr:col>9</xdr:col>
      <xdr:colOff>751025</xdr:colOff>
      <xdr:row>88</xdr:row>
      <xdr:rowOff>131853</xdr:rowOff>
    </xdr:to>
    <xdr:cxnSp macro="">
      <xdr:nvCxnSpPr>
        <xdr:cNvPr id="11" name="Gerader Verbinder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CxnSpPr/>
      </xdr:nvCxnSpPr>
      <xdr:spPr>
        <a:xfrm>
          <a:off x="8622139" y="3282012"/>
          <a:ext cx="0" cy="607886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593364</xdr:colOff>
      <xdr:row>85</xdr:row>
      <xdr:rowOff>123825</xdr:rowOff>
    </xdr:from>
    <xdr:to>
      <xdr:col>8</xdr:col>
      <xdr:colOff>593364</xdr:colOff>
      <xdr:row>88</xdr:row>
      <xdr:rowOff>142893</xdr:rowOff>
    </xdr:to>
    <xdr:cxnSp macro="">
      <xdr:nvCxnSpPr>
        <xdr:cNvPr id="14" name="Gerader Verbinder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CxnSpPr/>
      </xdr:nvCxnSpPr>
      <xdr:spPr>
        <a:xfrm>
          <a:off x="7217569" y="3293052"/>
          <a:ext cx="0" cy="607886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509792</xdr:colOff>
      <xdr:row>85</xdr:row>
      <xdr:rowOff>118413</xdr:rowOff>
    </xdr:from>
    <xdr:to>
      <xdr:col>10</xdr:col>
      <xdr:colOff>509792</xdr:colOff>
      <xdr:row>88</xdr:row>
      <xdr:rowOff>137481</xdr:rowOff>
    </xdr:to>
    <xdr:cxnSp macro="">
      <xdr:nvCxnSpPr>
        <xdr:cNvPr id="37" name="Gerader Verbinder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CxnSpPr/>
      </xdr:nvCxnSpPr>
      <xdr:spPr>
        <a:xfrm>
          <a:off x="9333406" y="3287640"/>
          <a:ext cx="0" cy="607886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64219</xdr:colOff>
      <xdr:row>85</xdr:row>
      <xdr:rowOff>109538</xdr:rowOff>
    </xdr:from>
    <xdr:to>
      <xdr:col>9</xdr:col>
      <xdr:colOff>64219</xdr:colOff>
      <xdr:row>88</xdr:row>
      <xdr:rowOff>128606</xdr:rowOff>
    </xdr:to>
    <xdr:cxnSp macro="">
      <xdr:nvCxnSpPr>
        <xdr:cNvPr id="27" name="Gerader Verbinder 26">
          <a:extLst>
            <a:ext uri="{FF2B5EF4-FFF2-40B4-BE49-F238E27FC236}">
              <a16:creationId xmlns:a16="http://schemas.microsoft.com/office/drawing/2014/main" id="{89120507-91DD-4BA1-A792-BA1C07DB8CF7}"/>
            </a:ext>
          </a:extLst>
        </xdr:cNvPr>
        <xdr:cNvCxnSpPr/>
      </xdr:nvCxnSpPr>
      <xdr:spPr>
        <a:xfrm>
          <a:off x="7935333" y="3278765"/>
          <a:ext cx="0" cy="607886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453654</xdr:colOff>
      <xdr:row>85</xdr:row>
      <xdr:rowOff>114950</xdr:rowOff>
    </xdr:from>
    <xdr:to>
      <xdr:col>11</xdr:col>
      <xdr:colOff>453654</xdr:colOff>
      <xdr:row>88</xdr:row>
      <xdr:rowOff>134018</xdr:rowOff>
    </xdr:to>
    <xdr:cxnSp macro="">
      <xdr:nvCxnSpPr>
        <xdr:cNvPr id="38" name="Gerader Verbinder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CxnSpPr/>
      </xdr:nvCxnSpPr>
      <xdr:spPr>
        <a:xfrm>
          <a:off x="10039268" y="3284177"/>
          <a:ext cx="0" cy="607886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659748</xdr:colOff>
      <xdr:row>186</xdr:row>
      <xdr:rowOff>82549</xdr:rowOff>
    </xdr:from>
    <xdr:to>
      <xdr:col>8</xdr:col>
      <xdr:colOff>659748</xdr:colOff>
      <xdr:row>189</xdr:row>
      <xdr:rowOff>104000</xdr:rowOff>
    </xdr:to>
    <xdr:cxnSp macro="">
      <xdr:nvCxnSpPr>
        <xdr:cNvPr id="8" name="Gerader Verbinder 7">
          <a:extLst>
            <a:ext uri="{FF2B5EF4-FFF2-40B4-BE49-F238E27FC236}">
              <a16:creationId xmlns:a16="http://schemas.microsoft.com/office/drawing/2014/main" id="{40EE40A6-82F5-432A-8EC9-1DDBF67FC7E0}"/>
            </a:ext>
          </a:extLst>
        </xdr:cNvPr>
        <xdr:cNvCxnSpPr/>
      </xdr:nvCxnSpPr>
      <xdr:spPr>
        <a:xfrm>
          <a:off x="7283953" y="9546935"/>
          <a:ext cx="0" cy="61027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664353</xdr:colOff>
      <xdr:row>186</xdr:row>
      <xdr:rowOff>89764</xdr:rowOff>
    </xdr:from>
    <xdr:to>
      <xdr:col>11</xdr:col>
      <xdr:colOff>664353</xdr:colOff>
      <xdr:row>189</xdr:row>
      <xdr:rowOff>111215</xdr:rowOff>
    </xdr:to>
    <xdr:cxnSp macro="">
      <xdr:nvCxnSpPr>
        <xdr:cNvPr id="12" name="Gerader Verbinder 11">
          <a:extLst>
            <a:ext uri="{FF2B5EF4-FFF2-40B4-BE49-F238E27FC236}">
              <a16:creationId xmlns:a16="http://schemas.microsoft.com/office/drawing/2014/main" id="{15095D15-0292-4B95-98AE-C136C275631C}"/>
            </a:ext>
          </a:extLst>
        </xdr:cNvPr>
        <xdr:cNvCxnSpPr/>
      </xdr:nvCxnSpPr>
      <xdr:spPr>
        <a:xfrm>
          <a:off x="10249967" y="9554150"/>
          <a:ext cx="0" cy="610270"/>
        </a:xfrm>
        <a:prstGeom prst="line">
          <a:avLst/>
        </a:prstGeom>
        <a:ln>
          <a:solidFill>
            <a:schemeClr val="bg1">
              <a:lumMod val="75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1</cdr:x>
      <cdr:y>0.74704</cdr:y>
    </cdr:from>
    <cdr:to>
      <cdr:x>1</cdr:x>
      <cdr:y>1</cdr:y>
    </cdr:to>
    <cdr:cxnSp macro="">
      <cdr:nvCxnSpPr>
        <cdr:cNvPr id="2" name="Gerader Verbinder 1">
          <a:extLst xmlns:a="http://schemas.openxmlformats.org/drawingml/2006/main">
            <a:ext uri="{FF2B5EF4-FFF2-40B4-BE49-F238E27FC236}">
              <a16:creationId xmlns:a16="http://schemas.microsoft.com/office/drawing/2014/main" id="{A9DEDFFA-B557-44B0-812D-BA610836EE61}"/>
            </a:ext>
          </a:extLst>
        </cdr:cNvPr>
        <cdr:cNvCxnSpPr/>
      </cdr:nvCxnSpPr>
      <cdr:spPr>
        <a:xfrm xmlns:a="http://schemas.openxmlformats.org/drawingml/2006/main">
          <a:off x="10137775" y="13595350"/>
          <a:ext cx="0" cy="612000"/>
        </a:xfrm>
        <a:prstGeom xmlns:a="http://schemas.openxmlformats.org/drawingml/2006/main" prst="line">
          <a:avLst/>
        </a:prstGeom>
        <a:ln xmlns:a="http://schemas.openxmlformats.org/drawingml/2006/main">
          <a:solidFill>
            <a:schemeClr val="bg1">
              <a:lumMod val="75000"/>
            </a:schemeClr>
          </a:solidFill>
        </a:ln>
      </cdr:spPr>
      <cdr:style>
        <a:lnRef xmlns:a="http://schemas.openxmlformats.org/drawingml/2006/main" idx="1">
          <a:schemeClr val="accent1"/>
        </a:lnRef>
        <a:fillRef xmlns:a="http://schemas.openxmlformats.org/drawingml/2006/main" idx="0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tx1"/>
        </a:fontRef>
      </cdr:style>
    </cdr:cxnSp>
  </cdr:relSizeAnchor>
</c:userShape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V292"/>
  <sheetViews>
    <sheetView showGridLines="0" tabSelected="1" zoomScale="110" zoomScaleNormal="110" workbookViewId="0">
      <selection activeCell="P81" sqref="P81"/>
    </sheetView>
  </sheetViews>
  <sheetFormatPr baseColWidth="10" defaultRowHeight="12.75" x14ac:dyDescent="0.2"/>
  <cols>
    <col min="1" max="1" width="15.42578125" customWidth="1"/>
    <col min="2" max="5" width="13" customWidth="1"/>
    <col min="6" max="6" width="13.5703125" customWidth="1"/>
    <col min="7" max="7" width="12.7109375" customWidth="1"/>
    <col min="8" max="8" width="5.5703125" customWidth="1"/>
    <col min="9" max="9" width="18.7109375" customWidth="1"/>
    <col min="10" max="10" width="14.28515625" customWidth="1"/>
    <col min="12" max="12" width="17.7109375" customWidth="1"/>
    <col min="13" max="13" width="10.5703125" style="69" customWidth="1"/>
    <col min="14" max="14" width="9.42578125" style="100" customWidth="1"/>
    <col min="15" max="15" width="3.7109375" style="90" customWidth="1"/>
    <col min="16" max="16" width="11.42578125" style="100"/>
    <col min="17" max="17" width="9.85546875" style="100" bestFit="1" customWidth="1"/>
    <col min="18" max="18" width="13.28515625" style="100" customWidth="1"/>
    <col min="19" max="19" width="14.28515625" style="100" customWidth="1"/>
    <col min="20" max="20" width="11.42578125" style="100"/>
    <col min="21" max="21" width="11.42578125" style="69"/>
    <col min="22" max="22" width="11.42578125" style="90"/>
  </cols>
  <sheetData>
    <row r="1" spans="1:7" ht="21" thickBot="1" x14ac:dyDescent="0.25">
      <c r="A1" s="76"/>
      <c r="B1" s="118" t="s">
        <v>0</v>
      </c>
      <c r="C1" s="119"/>
      <c r="D1" s="119"/>
      <c r="E1" s="119"/>
      <c r="F1" s="119"/>
      <c r="G1" s="120"/>
    </row>
    <row r="2" spans="1:7" ht="30.75" thickBot="1" x14ac:dyDescent="0.3">
      <c r="A2" s="77"/>
      <c r="B2" s="57" t="s">
        <v>1</v>
      </c>
      <c r="C2" s="58" t="s">
        <v>2</v>
      </c>
      <c r="D2" s="58" t="s">
        <v>3</v>
      </c>
      <c r="E2" s="58" t="s">
        <v>4</v>
      </c>
      <c r="F2" s="58" t="s">
        <v>5</v>
      </c>
      <c r="G2" s="59" t="s">
        <v>6</v>
      </c>
    </row>
    <row r="3" spans="1:7" ht="15.75" hidden="1" thickBot="1" x14ac:dyDescent="0.3">
      <c r="A3" s="42" t="s">
        <v>7</v>
      </c>
      <c r="B3" s="1">
        <v>159680</v>
      </c>
      <c r="C3" s="2">
        <v>251997</v>
      </c>
      <c r="D3" s="2">
        <v>240761</v>
      </c>
      <c r="E3" s="2">
        <v>458367</v>
      </c>
      <c r="F3" s="2">
        <v>4139</v>
      </c>
      <c r="G3" s="3">
        <f t="shared" ref="G3:G29" si="0">SUM(B3:F3)</f>
        <v>1114944</v>
      </c>
    </row>
    <row r="4" spans="1:7" ht="15.75" hidden="1" thickBot="1" x14ac:dyDescent="0.3">
      <c r="A4" s="42" t="s">
        <v>8</v>
      </c>
      <c r="B4" s="1">
        <v>140900.76</v>
      </c>
      <c r="C4" s="2">
        <v>216070.46</v>
      </c>
      <c r="D4" s="2">
        <v>249746.13</v>
      </c>
      <c r="E4" s="2">
        <v>477594.85</v>
      </c>
      <c r="F4" s="2">
        <v>3922</v>
      </c>
      <c r="G4" s="3">
        <f t="shared" si="0"/>
        <v>1088234.2</v>
      </c>
    </row>
    <row r="5" spans="1:7" ht="15.75" hidden="1" thickBot="1" x14ac:dyDescent="0.3">
      <c r="A5" s="42" t="s">
        <v>9</v>
      </c>
      <c r="B5" s="1">
        <v>121776.24</v>
      </c>
      <c r="C5" s="2">
        <v>273453.53999999998</v>
      </c>
      <c r="D5" s="2">
        <v>258889.87</v>
      </c>
      <c r="E5" s="2">
        <v>474639.15</v>
      </c>
      <c r="F5" s="2">
        <v>3935</v>
      </c>
      <c r="G5" s="3">
        <f t="shared" si="0"/>
        <v>1132693.7999999998</v>
      </c>
    </row>
    <row r="6" spans="1:7" ht="15.75" hidden="1" thickBot="1" x14ac:dyDescent="0.3">
      <c r="A6" s="42" t="s">
        <v>10</v>
      </c>
      <c r="B6" s="1">
        <v>149198.57999999999</v>
      </c>
      <c r="C6" s="2">
        <v>325757.8</v>
      </c>
      <c r="D6" s="2">
        <v>291241.09999999998</v>
      </c>
      <c r="E6" s="2">
        <v>478779.32</v>
      </c>
      <c r="F6" s="2">
        <v>5155.8</v>
      </c>
      <c r="G6" s="3">
        <f t="shared" si="0"/>
        <v>1250132.6000000001</v>
      </c>
    </row>
    <row r="7" spans="1:7" ht="15.75" hidden="1" thickBot="1" x14ac:dyDescent="0.3">
      <c r="A7" s="43" t="s">
        <v>11</v>
      </c>
      <c r="B7" s="4">
        <v>571555.57999999996</v>
      </c>
      <c r="C7" s="5">
        <v>1067278.8</v>
      </c>
      <c r="D7" s="5">
        <v>1040638.1</v>
      </c>
      <c r="E7" s="5">
        <v>1889380.32</v>
      </c>
      <c r="F7" s="5">
        <v>17151.8</v>
      </c>
      <c r="G7" s="6">
        <f t="shared" si="0"/>
        <v>4586004.5999999996</v>
      </c>
    </row>
    <row r="8" spans="1:7" ht="15.75" hidden="1" thickBot="1" x14ac:dyDescent="0.3">
      <c r="A8" s="42" t="s">
        <v>12</v>
      </c>
      <c r="B8" s="1">
        <v>147585</v>
      </c>
      <c r="C8" s="2">
        <v>290903</v>
      </c>
      <c r="D8" s="2">
        <v>275720</v>
      </c>
      <c r="E8" s="2">
        <v>513079</v>
      </c>
      <c r="F8" s="2">
        <v>4915</v>
      </c>
      <c r="G8" s="3">
        <f t="shared" si="0"/>
        <v>1232202</v>
      </c>
    </row>
    <row r="9" spans="1:7" ht="15.75" hidden="1" thickBot="1" x14ac:dyDescent="0.3">
      <c r="A9" s="42" t="s">
        <v>13</v>
      </c>
      <c r="B9" s="1">
        <v>174564</v>
      </c>
      <c r="C9" s="2">
        <v>243665</v>
      </c>
      <c r="D9" s="2">
        <v>231767</v>
      </c>
      <c r="E9" s="2">
        <v>510202</v>
      </c>
      <c r="F9" s="2">
        <v>4148</v>
      </c>
      <c r="G9" s="3">
        <f t="shared" si="0"/>
        <v>1164346</v>
      </c>
    </row>
    <row r="10" spans="1:7" ht="15.75" hidden="1" thickBot="1" x14ac:dyDescent="0.3">
      <c r="A10" s="42" t="s">
        <v>14</v>
      </c>
      <c r="B10" s="1">
        <v>120555</v>
      </c>
      <c r="C10" s="2">
        <v>304542</v>
      </c>
      <c r="D10" s="2">
        <v>241879</v>
      </c>
      <c r="E10" s="2">
        <v>504025</v>
      </c>
      <c r="F10" s="2">
        <v>4652</v>
      </c>
      <c r="G10" s="3">
        <f t="shared" si="0"/>
        <v>1175653</v>
      </c>
    </row>
    <row r="11" spans="1:7" ht="15.75" hidden="1" thickBot="1" x14ac:dyDescent="0.3">
      <c r="A11" s="42" t="s">
        <v>15</v>
      </c>
      <c r="B11" s="1">
        <v>163370</v>
      </c>
      <c r="C11" s="2">
        <v>336022</v>
      </c>
      <c r="D11" s="2">
        <v>272661</v>
      </c>
      <c r="E11" s="2">
        <v>488011</v>
      </c>
      <c r="F11" s="2">
        <v>4592</v>
      </c>
      <c r="G11" s="3">
        <f t="shared" si="0"/>
        <v>1264656</v>
      </c>
    </row>
    <row r="12" spans="1:7" ht="15.75" hidden="1" thickBot="1" x14ac:dyDescent="0.3">
      <c r="A12" s="43" t="s">
        <v>16</v>
      </c>
      <c r="B12" s="4">
        <v>606074</v>
      </c>
      <c r="C12" s="5">
        <v>1175132</v>
      </c>
      <c r="D12" s="5">
        <v>1022027</v>
      </c>
      <c r="E12" s="5">
        <v>2015317</v>
      </c>
      <c r="F12" s="5">
        <v>18307</v>
      </c>
      <c r="G12" s="6">
        <f t="shared" si="0"/>
        <v>4836857</v>
      </c>
    </row>
    <row r="13" spans="1:7" ht="15.75" hidden="1" thickBot="1" x14ac:dyDescent="0.3">
      <c r="A13" s="42" t="s">
        <v>17</v>
      </c>
      <c r="B13" s="1">
        <v>172384</v>
      </c>
      <c r="C13" s="2">
        <v>308604</v>
      </c>
      <c r="D13" s="2">
        <v>245377</v>
      </c>
      <c r="E13" s="2">
        <v>521086</v>
      </c>
      <c r="F13" s="2">
        <v>4431</v>
      </c>
      <c r="G13" s="3">
        <f t="shared" si="0"/>
        <v>1251882</v>
      </c>
    </row>
    <row r="14" spans="1:7" ht="15.75" hidden="1" thickBot="1" x14ac:dyDescent="0.3">
      <c r="A14" s="42" t="s">
        <v>18</v>
      </c>
      <c r="B14" s="1">
        <v>184848</v>
      </c>
      <c r="C14" s="2">
        <v>251537.6</v>
      </c>
      <c r="D14" s="2">
        <v>207788</v>
      </c>
      <c r="E14" s="2">
        <v>523455.4</v>
      </c>
      <c r="F14" s="2">
        <v>4250</v>
      </c>
      <c r="G14" s="3">
        <f t="shared" si="0"/>
        <v>1171879</v>
      </c>
    </row>
    <row r="15" spans="1:7" ht="15.75" hidden="1" thickBot="1" x14ac:dyDescent="0.3">
      <c r="A15" s="42" t="s">
        <v>19</v>
      </c>
      <c r="B15" s="1">
        <v>162837</v>
      </c>
      <c r="C15" s="2">
        <v>249896.77899999998</v>
      </c>
      <c r="D15" s="2">
        <v>231930</v>
      </c>
      <c r="E15" s="2">
        <v>529841.22100000002</v>
      </c>
      <c r="F15" s="2">
        <v>4620.6000000000004</v>
      </c>
      <c r="G15" s="3">
        <f t="shared" si="0"/>
        <v>1179125.6000000001</v>
      </c>
    </row>
    <row r="16" spans="1:7" ht="15.75" hidden="1" thickBot="1" x14ac:dyDescent="0.3">
      <c r="A16" s="42" t="s">
        <v>20</v>
      </c>
      <c r="B16" s="1">
        <v>194227</v>
      </c>
      <c r="C16" s="2">
        <v>325989</v>
      </c>
      <c r="D16" s="2">
        <v>279581</v>
      </c>
      <c r="E16" s="2">
        <v>595855</v>
      </c>
      <c r="F16" s="2">
        <v>4888.6000000000004</v>
      </c>
      <c r="G16" s="3">
        <f t="shared" si="0"/>
        <v>1400540.6</v>
      </c>
    </row>
    <row r="17" spans="1:7" ht="15.75" hidden="1" thickBot="1" x14ac:dyDescent="0.3">
      <c r="A17" s="43" t="s">
        <v>21</v>
      </c>
      <c r="B17" s="4">
        <f>SUM(B13:B16)</f>
        <v>714296</v>
      </c>
      <c r="C17" s="5">
        <f>SUM(C13:C16)</f>
        <v>1136027.379</v>
      </c>
      <c r="D17" s="5">
        <f>SUM(D13:D16)</f>
        <v>964676</v>
      </c>
      <c r="E17" s="5">
        <f>SUM(E13:E16)</f>
        <v>2170237.6210000003</v>
      </c>
      <c r="F17" s="5">
        <f>SUM(F13:F16)</f>
        <v>18190.2</v>
      </c>
      <c r="G17" s="6">
        <f t="shared" si="0"/>
        <v>5003427.2</v>
      </c>
    </row>
    <row r="18" spans="1:7" ht="15.75" hidden="1" thickBot="1" x14ac:dyDescent="0.3">
      <c r="A18" s="42" t="s">
        <v>22</v>
      </c>
      <c r="B18" s="1">
        <v>161038</v>
      </c>
      <c r="C18" s="2">
        <v>308675</v>
      </c>
      <c r="D18" s="2">
        <v>282129</v>
      </c>
      <c r="E18" s="2">
        <v>631902</v>
      </c>
      <c r="F18" s="2">
        <v>4239</v>
      </c>
      <c r="G18" s="3">
        <f t="shared" si="0"/>
        <v>1387983</v>
      </c>
    </row>
    <row r="19" spans="1:7" ht="15.75" hidden="1" thickBot="1" x14ac:dyDescent="0.3">
      <c r="A19" s="42" t="s">
        <v>23</v>
      </c>
      <c r="B19" s="1">
        <v>193167</v>
      </c>
      <c r="C19" s="2">
        <v>273218</v>
      </c>
      <c r="D19" s="2">
        <v>255250</v>
      </c>
      <c r="E19" s="2">
        <v>562186</v>
      </c>
      <c r="F19" s="2">
        <v>4630.1000000000004</v>
      </c>
      <c r="G19" s="3">
        <f t="shared" si="0"/>
        <v>1288451.1000000001</v>
      </c>
    </row>
    <row r="20" spans="1:7" ht="15.75" hidden="1" thickBot="1" x14ac:dyDescent="0.3">
      <c r="A20" s="42" t="s">
        <v>24</v>
      </c>
      <c r="B20" s="1">
        <v>179338</v>
      </c>
      <c r="C20" s="2">
        <v>174288.755</v>
      </c>
      <c r="D20" s="2">
        <v>203793</v>
      </c>
      <c r="E20" s="2">
        <v>449297.245</v>
      </c>
      <c r="F20" s="2">
        <v>4138.8999999999996</v>
      </c>
      <c r="G20" s="3">
        <f t="shared" si="0"/>
        <v>1010855.9</v>
      </c>
    </row>
    <row r="21" spans="1:7" ht="15.75" hidden="1" thickBot="1" x14ac:dyDescent="0.3">
      <c r="A21" s="42" t="s">
        <v>25</v>
      </c>
      <c r="B21" s="1">
        <v>190297</v>
      </c>
      <c r="C21" s="2">
        <v>149519.50099999999</v>
      </c>
      <c r="D21" s="2">
        <v>199932</v>
      </c>
      <c r="E21" s="7">
        <v>414221.49900000001</v>
      </c>
      <c r="F21" s="2">
        <v>4545.8999999999996</v>
      </c>
      <c r="G21" s="3">
        <f t="shared" si="0"/>
        <v>958515.9</v>
      </c>
    </row>
    <row r="22" spans="1:7" ht="15.75" hidden="1" thickBot="1" x14ac:dyDescent="0.3">
      <c r="A22" s="43" t="s">
        <v>26</v>
      </c>
      <c r="B22" s="4">
        <f>SUM(B18:B21)</f>
        <v>723840</v>
      </c>
      <c r="C22" s="5">
        <f>SUM(C18:C21)</f>
        <v>905701.25600000005</v>
      </c>
      <c r="D22" s="5">
        <f>SUM(D18:D21)</f>
        <v>941104</v>
      </c>
      <c r="E22" s="5">
        <f>SUM(E18:E21)</f>
        <v>2057606.7440000002</v>
      </c>
      <c r="F22" s="5">
        <f>SUM(F18:F21)</f>
        <v>17553.900000000001</v>
      </c>
      <c r="G22" s="6">
        <f t="shared" si="0"/>
        <v>4645805.9000000004</v>
      </c>
    </row>
    <row r="23" spans="1:7" ht="15.75" hidden="1" thickBot="1" x14ac:dyDescent="0.3">
      <c r="A23" s="42" t="s">
        <v>27</v>
      </c>
      <c r="B23" s="1">
        <v>111283</v>
      </c>
      <c r="C23" s="2">
        <v>176508</v>
      </c>
      <c r="D23" s="2">
        <v>178713</v>
      </c>
      <c r="E23" s="2">
        <v>450608</v>
      </c>
      <c r="F23" s="2">
        <v>4270.6000000000004</v>
      </c>
      <c r="G23" s="3">
        <f t="shared" si="0"/>
        <v>921382.6</v>
      </c>
    </row>
    <row r="24" spans="1:7" ht="15.75" hidden="1" thickBot="1" x14ac:dyDescent="0.3">
      <c r="A24" s="42" t="s">
        <v>28</v>
      </c>
      <c r="B24" s="1">
        <v>122803</v>
      </c>
      <c r="C24" s="2">
        <v>183527</v>
      </c>
      <c r="D24" s="2">
        <v>209151</v>
      </c>
      <c r="E24" s="2">
        <v>498555</v>
      </c>
      <c r="F24" s="2">
        <v>4121</v>
      </c>
      <c r="G24" s="3">
        <f t="shared" si="0"/>
        <v>1018157</v>
      </c>
    </row>
    <row r="25" spans="1:7" ht="15.75" hidden="1" thickBot="1" x14ac:dyDescent="0.3">
      <c r="A25" s="42" t="s">
        <v>29</v>
      </c>
      <c r="B25" s="1">
        <v>124235</v>
      </c>
      <c r="C25" s="2">
        <v>222048</v>
      </c>
      <c r="D25" s="2">
        <v>224201</v>
      </c>
      <c r="E25" s="2">
        <v>516893</v>
      </c>
      <c r="F25" s="2">
        <v>3089.6</v>
      </c>
      <c r="G25" s="3">
        <f t="shared" si="0"/>
        <v>1090466.6000000001</v>
      </c>
    </row>
    <row r="26" spans="1:7" ht="15.75" hidden="1" thickBot="1" x14ac:dyDescent="0.3">
      <c r="A26" s="42" t="s">
        <v>30</v>
      </c>
      <c r="B26" s="1">
        <v>111366</v>
      </c>
      <c r="C26" s="2">
        <v>235562</v>
      </c>
      <c r="D26" s="2">
        <v>242688</v>
      </c>
      <c r="E26" s="2">
        <v>570609</v>
      </c>
      <c r="F26" s="2">
        <v>3376</v>
      </c>
      <c r="G26" s="3">
        <f t="shared" si="0"/>
        <v>1163601</v>
      </c>
    </row>
    <row r="27" spans="1:7" ht="15.75" hidden="1" thickBot="1" x14ac:dyDescent="0.3">
      <c r="A27" s="44" t="s">
        <v>31</v>
      </c>
      <c r="B27" s="4">
        <v>469687</v>
      </c>
      <c r="C27" s="5">
        <v>817645</v>
      </c>
      <c r="D27" s="5">
        <v>854753</v>
      </c>
      <c r="E27" s="5">
        <v>2036665</v>
      </c>
      <c r="F27" s="5">
        <v>14857</v>
      </c>
      <c r="G27" s="6">
        <f>SUM(B27:F27)</f>
        <v>4193607</v>
      </c>
    </row>
    <row r="28" spans="1:7" ht="15.75" hidden="1" thickBot="1" x14ac:dyDescent="0.3">
      <c r="A28" s="42" t="s">
        <v>32</v>
      </c>
      <c r="B28" s="1">
        <v>141119</v>
      </c>
      <c r="C28" s="2">
        <v>254964</v>
      </c>
      <c r="D28" s="2">
        <v>252183</v>
      </c>
      <c r="E28" s="2">
        <v>604317</v>
      </c>
      <c r="F28" s="2">
        <v>3121</v>
      </c>
      <c r="G28" s="3">
        <f t="shared" si="0"/>
        <v>1255704</v>
      </c>
    </row>
    <row r="29" spans="1:7" ht="15.75" hidden="1" thickBot="1" x14ac:dyDescent="0.3">
      <c r="A29" s="42" t="s">
        <v>33</v>
      </c>
      <c r="B29" s="1">
        <v>183190.74</v>
      </c>
      <c r="C29" s="2">
        <v>216079</v>
      </c>
      <c r="D29" s="2">
        <v>224983</v>
      </c>
      <c r="E29" s="2">
        <v>538063</v>
      </c>
      <c r="F29" s="2">
        <v>3916.3</v>
      </c>
      <c r="G29" s="3">
        <f t="shared" si="0"/>
        <v>1166232.04</v>
      </c>
    </row>
    <row r="30" spans="1:7" ht="15.75" hidden="1" thickBot="1" x14ac:dyDescent="0.3">
      <c r="A30" s="42" t="s">
        <v>34</v>
      </c>
      <c r="B30" s="1">
        <v>161207.1</v>
      </c>
      <c r="C30" s="2">
        <v>223885</v>
      </c>
      <c r="D30" s="2">
        <v>254463</v>
      </c>
      <c r="E30" s="2">
        <v>554606</v>
      </c>
      <c r="F30" s="2">
        <v>3739</v>
      </c>
      <c r="G30" s="3">
        <f>SUM(B30:F30)</f>
        <v>1197900.1000000001</v>
      </c>
    </row>
    <row r="31" spans="1:7" ht="15.75" hidden="1" thickBot="1" x14ac:dyDescent="0.3">
      <c r="A31" s="42" t="s">
        <v>35</v>
      </c>
      <c r="B31" s="1">
        <v>182554.9</v>
      </c>
      <c r="C31" s="2">
        <v>247270</v>
      </c>
      <c r="D31" s="2">
        <v>280476</v>
      </c>
      <c r="E31" s="2">
        <v>632995</v>
      </c>
      <c r="F31" s="2">
        <v>3568.9</v>
      </c>
      <c r="G31" s="3">
        <f>SUM(B31:F31)</f>
        <v>1346864.7999999998</v>
      </c>
    </row>
    <row r="32" spans="1:7" ht="15.75" hidden="1" thickBot="1" x14ac:dyDescent="0.3">
      <c r="A32" s="44" t="s">
        <v>36</v>
      </c>
      <c r="B32" s="4">
        <f t="shared" ref="B32:G32" si="1">SUM(B28:B31)</f>
        <v>668071.74</v>
      </c>
      <c r="C32" s="5">
        <f t="shared" si="1"/>
        <v>942198</v>
      </c>
      <c r="D32" s="5">
        <f t="shared" si="1"/>
        <v>1012105</v>
      </c>
      <c r="E32" s="5">
        <f t="shared" si="1"/>
        <v>2329981</v>
      </c>
      <c r="F32" s="5">
        <f t="shared" si="1"/>
        <v>14345.199999999999</v>
      </c>
      <c r="G32" s="6">
        <f t="shared" si="1"/>
        <v>4966700.9399999995</v>
      </c>
    </row>
    <row r="33" spans="1:7" ht="15.75" hidden="1" thickBot="1" x14ac:dyDescent="0.3">
      <c r="A33" s="42" t="s">
        <v>37</v>
      </c>
      <c r="B33" s="1">
        <v>173662</v>
      </c>
      <c r="C33" s="2">
        <v>213389</v>
      </c>
      <c r="D33" s="2">
        <v>239474</v>
      </c>
      <c r="E33" s="2">
        <v>583407</v>
      </c>
      <c r="F33" s="2">
        <v>3876.8</v>
      </c>
      <c r="G33" s="3">
        <f>SUM(B33:F33)</f>
        <v>1213808.8</v>
      </c>
    </row>
    <row r="34" spans="1:7" ht="15.75" hidden="1" thickBot="1" x14ac:dyDescent="0.3">
      <c r="A34" s="42" t="s">
        <v>38</v>
      </c>
      <c r="B34" s="1">
        <v>173305</v>
      </c>
      <c r="C34" s="2">
        <v>175367</v>
      </c>
      <c r="D34" s="2">
        <v>211623</v>
      </c>
      <c r="E34" s="2">
        <v>545509</v>
      </c>
      <c r="F34" s="2">
        <v>4104.8</v>
      </c>
      <c r="G34" s="3">
        <f>SUM(B34:F34)</f>
        <v>1109908.8</v>
      </c>
    </row>
    <row r="35" spans="1:7" ht="15.75" hidden="1" thickBot="1" x14ac:dyDescent="0.3">
      <c r="A35" s="42" t="s">
        <v>39</v>
      </c>
      <c r="B35" s="1">
        <v>176022</v>
      </c>
      <c r="C35" s="2">
        <v>204403.66641325023</v>
      </c>
      <c r="D35" s="2">
        <v>206970</v>
      </c>
      <c r="E35" s="2">
        <v>573925</v>
      </c>
      <c r="F35" s="2">
        <v>3540.2</v>
      </c>
      <c r="G35" s="3">
        <f>SUM(B35:F35)</f>
        <v>1164860.8664132503</v>
      </c>
    </row>
    <row r="36" spans="1:7" ht="15.75" hidden="1" thickBot="1" x14ac:dyDescent="0.3">
      <c r="A36" s="42" t="s">
        <v>40</v>
      </c>
      <c r="B36" s="1">
        <v>181907</v>
      </c>
      <c r="C36" s="2">
        <v>253578</v>
      </c>
      <c r="D36" s="2">
        <v>264797</v>
      </c>
      <c r="E36" s="2">
        <v>677553</v>
      </c>
      <c r="F36" s="2">
        <v>3613.7</v>
      </c>
      <c r="G36" s="3">
        <f>SUM(B36:F36)</f>
        <v>1381448.7</v>
      </c>
    </row>
    <row r="37" spans="1:7" ht="15.75" hidden="1" thickBot="1" x14ac:dyDescent="0.3">
      <c r="A37" s="44" t="s">
        <v>41</v>
      </c>
      <c r="B37" s="4">
        <f t="shared" ref="B37:G37" si="2">SUM(B33:B36)</f>
        <v>704896</v>
      </c>
      <c r="C37" s="5">
        <f t="shared" si="2"/>
        <v>846737.66641325026</v>
      </c>
      <c r="D37" s="5">
        <f t="shared" si="2"/>
        <v>922864</v>
      </c>
      <c r="E37" s="5">
        <f t="shared" si="2"/>
        <v>2380394</v>
      </c>
      <c r="F37" s="5">
        <f t="shared" si="2"/>
        <v>15135.5</v>
      </c>
      <c r="G37" s="6">
        <f t="shared" si="2"/>
        <v>4870027.1664132504</v>
      </c>
    </row>
    <row r="38" spans="1:7" ht="15.75" hidden="1" thickBot="1" x14ac:dyDescent="0.3">
      <c r="A38" s="42" t="s">
        <v>42</v>
      </c>
      <c r="B38" s="1">
        <v>188494</v>
      </c>
      <c r="C38" s="2">
        <v>211860.59700000001</v>
      </c>
      <c r="D38" s="2">
        <v>222831</v>
      </c>
      <c r="E38" s="2">
        <v>568036</v>
      </c>
      <c r="F38" s="2">
        <v>4418.3</v>
      </c>
      <c r="G38" s="3">
        <f>SUM(B38:F38)</f>
        <v>1195639.8970000001</v>
      </c>
    </row>
    <row r="39" spans="1:7" ht="15.75" hidden="1" thickBot="1" x14ac:dyDescent="0.3">
      <c r="A39" s="42" t="s">
        <v>43</v>
      </c>
      <c r="B39" s="1">
        <v>148108</v>
      </c>
      <c r="C39" s="2">
        <v>192197.22099999999</v>
      </c>
      <c r="D39" s="2">
        <v>244905</v>
      </c>
      <c r="E39" s="2">
        <v>575777</v>
      </c>
      <c r="F39" s="2">
        <v>3784</v>
      </c>
      <c r="G39" s="3">
        <f>SUM(B39:F39)</f>
        <v>1164771.2209999999</v>
      </c>
    </row>
    <row r="40" spans="1:7" ht="15.75" hidden="1" thickBot="1" x14ac:dyDescent="0.3">
      <c r="A40" s="42" t="s">
        <v>44</v>
      </c>
      <c r="B40" s="1">
        <v>117138</v>
      </c>
      <c r="C40" s="2">
        <v>221445.86</v>
      </c>
      <c r="D40" s="2">
        <v>220720</v>
      </c>
      <c r="E40" s="2">
        <v>559793</v>
      </c>
      <c r="F40" s="2">
        <v>3395.3</v>
      </c>
      <c r="G40" s="3">
        <f>SUM(B40:F40)</f>
        <v>1122492.1599999999</v>
      </c>
    </row>
    <row r="41" spans="1:7" ht="15.75" hidden="1" thickBot="1" x14ac:dyDescent="0.3">
      <c r="A41" s="42" t="s">
        <v>45</v>
      </c>
      <c r="B41" s="1">
        <v>114973</v>
      </c>
      <c r="C41" s="2">
        <v>266795.09899999999</v>
      </c>
      <c r="D41" s="2">
        <v>273119</v>
      </c>
      <c r="E41" s="2">
        <v>678337</v>
      </c>
      <c r="F41" s="2">
        <v>3548.8999999999996</v>
      </c>
      <c r="G41" s="3">
        <f>SUM(B41:F41)</f>
        <v>1336772.9989999998</v>
      </c>
    </row>
    <row r="42" spans="1:7" ht="15.75" hidden="1" thickBot="1" x14ac:dyDescent="0.3">
      <c r="A42" s="45" t="s">
        <v>46</v>
      </c>
      <c r="B42" s="8">
        <f t="shared" ref="B42:G42" si="3">SUM(B38:B41)</f>
        <v>568713</v>
      </c>
      <c r="C42" s="9">
        <f t="shared" si="3"/>
        <v>892298.777</v>
      </c>
      <c r="D42" s="9">
        <f t="shared" si="3"/>
        <v>961575</v>
      </c>
      <c r="E42" s="9">
        <f t="shared" si="3"/>
        <v>2381943</v>
      </c>
      <c r="F42" s="9">
        <f t="shared" si="3"/>
        <v>15146.499999999998</v>
      </c>
      <c r="G42" s="46">
        <f t="shared" si="3"/>
        <v>4819676.2769999998</v>
      </c>
    </row>
    <row r="43" spans="1:7" ht="15.75" hidden="1" thickBot="1" x14ac:dyDescent="0.3">
      <c r="A43" s="42" t="s">
        <v>47</v>
      </c>
      <c r="B43" s="1">
        <v>131647</v>
      </c>
      <c r="C43" s="2">
        <v>254588</v>
      </c>
      <c r="D43" s="2">
        <v>264549</v>
      </c>
      <c r="E43" s="2">
        <v>645512</v>
      </c>
      <c r="F43" s="2">
        <v>4190</v>
      </c>
      <c r="G43" s="3">
        <f>SUM(B43:F43)</f>
        <v>1300486</v>
      </c>
    </row>
    <row r="44" spans="1:7" ht="15.75" hidden="1" thickBot="1" x14ac:dyDescent="0.3">
      <c r="A44" s="42" t="s">
        <v>48</v>
      </c>
      <c r="B44" s="1">
        <v>170252</v>
      </c>
      <c r="C44" s="2">
        <v>228440.016</v>
      </c>
      <c r="D44" s="2">
        <v>234064</v>
      </c>
      <c r="E44" s="2">
        <v>616763</v>
      </c>
      <c r="F44" s="2">
        <v>3360.1</v>
      </c>
      <c r="G44" s="3">
        <f>SUM(B44:F44)</f>
        <v>1252879.1160000002</v>
      </c>
    </row>
    <row r="45" spans="1:7" ht="15.75" hidden="1" thickBot="1" x14ac:dyDescent="0.3">
      <c r="A45" s="42" t="s">
        <v>49</v>
      </c>
      <c r="B45" s="1">
        <v>140892</v>
      </c>
      <c r="C45" s="2">
        <v>241115.27799999999</v>
      </c>
      <c r="D45" s="2">
        <v>216360</v>
      </c>
      <c r="E45" s="2">
        <v>603360</v>
      </c>
      <c r="F45" s="2">
        <v>3844.1000000000004</v>
      </c>
      <c r="G45" s="3">
        <f>SUM(B45:F45)</f>
        <v>1205571.378</v>
      </c>
    </row>
    <row r="46" spans="1:7" ht="15.75" hidden="1" thickBot="1" x14ac:dyDescent="0.3">
      <c r="A46" s="42" t="s">
        <v>50</v>
      </c>
      <c r="B46" s="1">
        <v>146956</v>
      </c>
      <c r="C46" s="2">
        <v>262903</v>
      </c>
      <c r="D46" s="2">
        <v>279856</v>
      </c>
      <c r="E46" s="2">
        <v>681686</v>
      </c>
      <c r="F46" s="2">
        <v>3190.3999999999996</v>
      </c>
      <c r="G46" s="3">
        <f>SUM(B46:F46)</f>
        <v>1374591.4</v>
      </c>
    </row>
    <row r="47" spans="1:7" ht="15.75" hidden="1" thickBot="1" x14ac:dyDescent="0.3">
      <c r="A47" s="47" t="s">
        <v>51</v>
      </c>
      <c r="B47" s="4">
        <f t="shared" ref="B47:G47" si="4">SUM(B43:B46)</f>
        <v>589747</v>
      </c>
      <c r="C47" s="5">
        <f t="shared" si="4"/>
        <v>987046.29399999999</v>
      </c>
      <c r="D47" s="5">
        <f t="shared" si="4"/>
        <v>994829</v>
      </c>
      <c r="E47" s="5">
        <f t="shared" si="4"/>
        <v>2547321</v>
      </c>
      <c r="F47" s="39">
        <f t="shared" si="4"/>
        <v>14584.6</v>
      </c>
      <c r="G47" s="6">
        <f t="shared" si="4"/>
        <v>5133527.8940000003</v>
      </c>
    </row>
    <row r="48" spans="1:7" ht="15.75" hidden="1" thickBot="1" x14ac:dyDescent="0.3">
      <c r="A48" s="48" t="s">
        <v>52</v>
      </c>
      <c r="B48" s="2">
        <v>171189</v>
      </c>
      <c r="C48" s="2">
        <v>245745.42300000001</v>
      </c>
      <c r="D48" s="2">
        <v>259665</v>
      </c>
      <c r="E48" s="2">
        <v>645194</v>
      </c>
      <c r="F48" s="11">
        <v>4228.5</v>
      </c>
      <c r="G48" s="3">
        <f>SUM(B48:F48)</f>
        <v>1326021.923</v>
      </c>
    </row>
    <row r="49" spans="1:14" ht="15.75" hidden="1" thickBot="1" x14ac:dyDescent="0.3">
      <c r="A49" s="48" t="s">
        <v>53</v>
      </c>
      <c r="B49" s="2">
        <v>189982</v>
      </c>
      <c r="C49" s="2">
        <v>225505.11800000002</v>
      </c>
      <c r="D49" s="2">
        <v>245801</v>
      </c>
      <c r="E49" s="2">
        <v>623524</v>
      </c>
      <c r="F49" s="11">
        <v>3709.1000000000004</v>
      </c>
      <c r="G49" s="3">
        <f>SUM(B49:F49)</f>
        <v>1288521.2180000001</v>
      </c>
    </row>
    <row r="50" spans="1:14" ht="15.75" hidden="1" thickBot="1" x14ac:dyDescent="0.3">
      <c r="A50" s="48" t="s">
        <v>54</v>
      </c>
      <c r="B50" s="2">
        <v>191978</v>
      </c>
      <c r="C50" s="2">
        <v>231704.24800000002</v>
      </c>
      <c r="D50" s="2">
        <v>228383</v>
      </c>
      <c r="E50" s="2">
        <v>602078</v>
      </c>
      <c r="F50" s="11">
        <v>3555.8</v>
      </c>
      <c r="G50" s="3">
        <f>SUM(B50:F50)</f>
        <v>1257699.0480000002</v>
      </c>
    </row>
    <row r="51" spans="1:14" ht="15.75" hidden="1" thickBot="1" x14ac:dyDescent="0.3">
      <c r="A51" s="48" t="s">
        <v>55</v>
      </c>
      <c r="B51" s="2">
        <v>198850</v>
      </c>
      <c r="C51" s="2">
        <v>267097.27</v>
      </c>
      <c r="D51" s="2">
        <v>288489</v>
      </c>
      <c r="E51" s="2">
        <v>681317</v>
      </c>
      <c r="F51" s="11">
        <v>3666.9000000000005</v>
      </c>
      <c r="G51" s="3">
        <f>SUM(B51:F51)</f>
        <v>1439420.17</v>
      </c>
    </row>
    <row r="52" spans="1:14" ht="15.75" hidden="1" thickBot="1" x14ac:dyDescent="0.3">
      <c r="A52" s="44" t="s">
        <v>56</v>
      </c>
      <c r="B52" s="4">
        <f t="shared" ref="B52:G52" si="5">SUM(B48:B51)</f>
        <v>751999</v>
      </c>
      <c r="C52" s="5">
        <f t="shared" si="5"/>
        <v>970052.05900000012</v>
      </c>
      <c r="D52" s="5">
        <f t="shared" si="5"/>
        <v>1022338</v>
      </c>
      <c r="E52" s="5">
        <f t="shared" si="5"/>
        <v>2552113</v>
      </c>
      <c r="F52" s="12">
        <f t="shared" si="5"/>
        <v>15160.300000000003</v>
      </c>
      <c r="G52" s="49">
        <f t="shared" si="5"/>
        <v>5311662.3590000002</v>
      </c>
    </row>
    <row r="53" spans="1:14" ht="15.75" hidden="1" thickBot="1" x14ac:dyDescent="0.3">
      <c r="A53" s="50" t="s">
        <v>57</v>
      </c>
      <c r="B53" s="13">
        <v>186576.99</v>
      </c>
      <c r="C53" s="14">
        <v>268766.68</v>
      </c>
      <c r="D53" s="14">
        <v>273990</v>
      </c>
      <c r="E53" s="14">
        <v>654333</v>
      </c>
      <c r="F53" s="10">
        <v>3884.5</v>
      </c>
      <c r="G53" s="15">
        <f>SUM(B53:F53)</f>
        <v>1387551.17</v>
      </c>
      <c r="N53" s="101" t="s">
        <v>92</v>
      </c>
    </row>
    <row r="54" spans="1:14" ht="15.75" hidden="1" thickBot="1" x14ac:dyDescent="0.3">
      <c r="A54" s="48" t="s">
        <v>58</v>
      </c>
      <c r="B54" s="1">
        <v>135680</v>
      </c>
      <c r="C54" s="2">
        <v>229923</v>
      </c>
      <c r="D54" s="2">
        <v>220070</v>
      </c>
      <c r="E54" s="2">
        <v>593067</v>
      </c>
      <c r="F54" s="11">
        <v>3010</v>
      </c>
      <c r="G54" s="16">
        <f>SUM(B54:F54)</f>
        <v>1181750</v>
      </c>
      <c r="N54" s="101" t="s">
        <v>93</v>
      </c>
    </row>
    <row r="55" spans="1:14" ht="15.75" hidden="1" thickBot="1" x14ac:dyDescent="0.3">
      <c r="A55" s="48" t="s">
        <v>59</v>
      </c>
      <c r="B55" s="1">
        <v>100530</v>
      </c>
      <c r="C55" s="2">
        <v>222519.99999999997</v>
      </c>
      <c r="D55" s="2">
        <v>229700</v>
      </c>
      <c r="E55" s="2">
        <v>594189.99999999988</v>
      </c>
      <c r="F55" s="11">
        <v>3550</v>
      </c>
      <c r="G55" s="16">
        <f>SUM(B55:F55)</f>
        <v>1150490</v>
      </c>
      <c r="N55" s="101" t="s">
        <v>110</v>
      </c>
    </row>
    <row r="56" spans="1:14" ht="15.75" hidden="1" thickBot="1" x14ac:dyDescent="0.3">
      <c r="A56" s="51" t="s">
        <v>60</v>
      </c>
      <c r="B56" s="1">
        <v>160740</v>
      </c>
      <c r="C56" s="2">
        <v>264111.00000000006</v>
      </c>
      <c r="D56" s="2">
        <v>264690</v>
      </c>
      <c r="E56" s="2">
        <v>669629</v>
      </c>
      <c r="F56" s="11">
        <v>4330</v>
      </c>
      <c r="G56" s="16">
        <f>SUM(B56:F56)</f>
        <v>1363500</v>
      </c>
      <c r="N56" s="101" t="s">
        <v>94</v>
      </c>
    </row>
    <row r="57" spans="1:14" ht="15.75" hidden="1" thickBot="1" x14ac:dyDescent="0.3">
      <c r="A57" s="44" t="s">
        <v>61</v>
      </c>
      <c r="B57" s="4">
        <f t="shared" ref="B57:G57" si="6">SUM(B53:B56)</f>
        <v>583526.99</v>
      </c>
      <c r="C57" s="5">
        <f t="shared" si="6"/>
        <v>985320.67999999993</v>
      </c>
      <c r="D57" s="5">
        <f t="shared" si="6"/>
        <v>988450</v>
      </c>
      <c r="E57" s="5">
        <f t="shared" si="6"/>
        <v>2511219</v>
      </c>
      <c r="F57" s="5">
        <f t="shared" si="6"/>
        <v>14774.5</v>
      </c>
      <c r="G57" s="49">
        <f t="shared" si="6"/>
        <v>5083291.17</v>
      </c>
      <c r="N57" s="102"/>
    </row>
    <row r="58" spans="1:14" ht="15" hidden="1" x14ac:dyDescent="0.25">
      <c r="A58" s="50" t="s">
        <v>62</v>
      </c>
      <c r="B58" s="14">
        <v>154370</v>
      </c>
      <c r="C58" s="2">
        <v>289784</v>
      </c>
      <c r="D58" s="2">
        <v>267640</v>
      </c>
      <c r="E58" s="2">
        <v>693026</v>
      </c>
      <c r="F58" s="2">
        <v>3960</v>
      </c>
      <c r="G58" s="17">
        <f>SUM(B58:F58)</f>
        <v>1408780</v>
      </c>
      <c r="N58" s="101" t="s">
        <v>95</v>
      </c>
    </row>
    <row r="59" spans="1:14" ht="15" hidden="1" x14ac:dyDescent="0.25">
      <c r="A59" s="48" t="s">
        <v>63</v>
      </c>
      <c r="B59" s="2">
        <v>161459.99999999997</v>
      </c>
      <c r="C59" s="2">
        <v>251580.99999999997</v>
      </c>
      <c r="D59" s="2">
        <v>218909.99999999997</v>
      </c>
      <c r="E59" s="2">
        <v>591549</v>
      </c>
      <c r="F59" s="2">
        <v>3290</v>
      </c>
      <c r="G59" s="3">
        <f>SUM(B59:F59)</f>
        <v>1226790</v>
      </c>
      <c r="N59" s="101" t="s">
        <v>96</v>
      </c>
    </row>
    <row r="60" spans="1:14" ht="15" hidden="1" x14ac:dyDescent="0.25">
      <c r="A60" s="48" t="s">
        <v>64</v>
      </c>
      <c r="B60" s="2">
        <v>174130.00000000003</v>
      </c>
      <c r="C60" s="2">
        <v>263464.00000000006</v>
      </c>
      <c r="D60" s="2">
        <v>235160.00000000003</v>
      </c>
      <c r="E60" s="2">
        <v>594936</v>
      </c>
      <c r="F60" s="2">
        <v>3760</v>
      </c>
      <c r="G60" s="3">
        <f>SUM(B60:F60)</f>
        <v>1271450</v>
      </c>
      <c r="N60" s="101" t="s">
        <v>97</v>
      </c>
    </row>
    <row r="61" spans="1:14" ht="15.75" hidden="1" thickBot="1" x14ac:dyDescent="0.3">
      <c r="A61" s="51" t="s">
        <v>65</v>
      </c>
      <c r="B61" s="2">
        <v>170570</v>
      </c>
      <c r="C61" s="2">
        <v>321660</v>
      </c>
      <c r="D61" s="2">
        <v>288270</v>
      </c>
      <c r="E61" s="2">
        <v>671580</v>
      </c>
      <c r="F61" s="2">
        <v>3530</v>
      </c>
      <c r="G61" s="18">
        <f>SUM(B61:F61)</f>
        <v>1455610</v>
      </c>
      <c r="N61" s="101" t="s">
        <v>98</v>
      </c>
    </row>
    <row r="62" spans="1:14" ht="15.75" hidden="1" thickBot="1" x14ac:dyDescent="0.3">
      <c r="A62" s="53" t="s">
        <v>66</v>
      </c>
      <c r="B62" s="36">
        <f t="shared" ref="B62:G62" si="7">SUM(B58:B61)</f>
        <v>660530</v>
      </c>
      <c r="C62" s="36">
        <f t="shared" si="7"/>
        <v>1126489</v>
      </c>
      <c r="D62" s="36">
        <f t="shared" si="7"/>
        <v>1009980</v>
      </c>
      <c r="E62" s="36">
        <f t="shared" si="7"/>
        <v>2551091</v>
      </c>
      <c r="F62" s="36">
        <f t="shared" si="7"/>
        <v>14540</v>
      </c>
      <c r="G62" s="6">
        <f t="shared" si="7"/>
        <v>5362630</v>
      </c>
      <c r="N62" s="102"/>
    </row>
    <row r="63" spans="1:14" ht="15" hidden="1" x14ac:dyDescent="0.25">
      <c r="A63" s="50" t="s">
        <v>67</v>
      </c>
      <c r="B63" s="14">
        <v>187150</v>
      </c>
      <c r="C63" s="2">
        <v>292170</v>
      </c>
      <c r="D63" s="2">
        <v>284030.00000000006</v>
      </c>
      <c r="E63" s="2">
        <v>618140</v>
      </c>
      <c r="F63" s="2">
        <v>3720.0000000000005</v>
      </c>
      <c r="G63" s="17">
        <f>SUM(B63:F63)</f>
        <v>1385210</v>
      </c>
      <c r="N63" s="101" t="s">
        <v>99</v>
      </c>
    </row>
    <row r="64" spans="1:14" ht="15" hidden="1" x14ac:dyDescent="0.25">
      <c r="A64" s="48" t="s">
        <v>68</v>
      </c>
      <c r="B64" s="2">
        <v>199370</v>
      </c>
      <c r="C64" s="2">
        <v>246400</v>
      </c>
      <c r="D64" s="2">
        <v>238320</v>
      </c>
      <c r="E64" s="2">
        <v>567300</v>
      </c>
      <c r="F64" s="2">
        <v>3510.0000000000005</v>
      </c>
      <c r="G64" s="3">
        <f>SUM(B64:F64)</f>
        <v>1254900</v>
      </c>
      <c r="N64" s="101" t="s">
        <v>100</v>
      </c>
    </row>
    <row r="65" spans="1:21" ht="15" hidden="1" x14ac:dyDescent="0.25">
      <c r="A65" s="48" t="s">
        <v>69</v>
      </c>
      <c r="B65" s="2">
        <v>171350</v>
      </c>
      <c r="C65" s="2">
        <v>266060</v>
      </c>
      <c r="D65" s="2">
        <v>238290</v>
      </c>
      <c r="E65" s="2">
        <v>581870</v>
      </c>
      <c r="F65" s="2">
        <v>3420</v>
      </c>
      <c r="G65" s="3">
        <f>SUM(B65:F65)</f>
        <v>1260990</v>
      </c>
      <c r="N65" s="101" t="s">
        <v>101</v>
      </c>
    </row>
    <row r="66" spans="1:21" ht="15.75" hidden="1" thickBot="1" x14ac:dyDescent="0.3">
      <c r="A66" s="51" t="s">
        <v>70</v>
      </c>
      <c r="B66" s="2">
        <v>179500</v>
      </c>
      <c r="C66" s="2">
        <v>302340</v>
      </c>
      <c r="D66" s="2">
        <v>274720</v>
      </c>
      <c r="E66" s="2">
        <v>632430</v>
      </c>
      <c r="F66" s="2">
        <v>4390.0000000000009</v>
      </c>
      <c r="G66" s="18">
        <f>SUM(B66:F66)</f>
        <v>1393380</v>
      </c>
      <c r="N66" s="101" t="s">
        <v>102</v>
      </c>
    </row>
    <row r="67" spans="1:21" ht="15.75" hidden="1" thickBot="1" x14ac:dyDescent="0.3">
      <c r="A67" s="53" t="s">
        <v>71</v>
      </c>
      <c r="B67" s="36">
        <f t="shared" ref="B67:G67" si="8">SUM(B63:B66)</f>
        <v>737370</v>
      </c>
      <c r="C67" s="36">
        <f t="shared" si="8"/>
        <v>1106970</v>
      </c>
      <c r="D67" s="36">
        <f t="shared" si="8"/>
        <v>1035360</v>
      </c>
      <c r="E67" s="36">
        <f t="shared" si="8"/>
        <v>2399740</v>
      </c>
      <c r="F67" s="36">
        <f t="shared" si="8"/>
        <v>15040</v>
      </c>
      <c r="G67" s="6">
        <f t="shared" si="8"/>
        <v>5294480</v>
      </c>
      <c r="N67" s="102"/>
    </row>
    <row r="68" spans="1:21" ht="15" hidden="1" x14ac:dyDescent="0.25">
      <c r="A68" s="50" t="s">
        <v>72</v>
      </c>
      <c r="B68" s="14">
        <v>151150</v>
      </c>
      <c r="C68" s="2">
        <v>280810.00000000006</v>
      </c>
      <c r="D68" s="2">
        <v>244940</v>
      </c>
      <c r="E68" s="2">
        <v>601150</v>
      </c>
      <c r="F68" s="2">
        <v>3489.9999999999995</v>
      </c>
      <c r="G68" s="17">
        <f>SUM(B68:F68)</f>
        <v>1281540</v>
      </c>
      <c r="N68" s="101" t="s">
        <v>103</v>
      </c>
    </row>
    <row r="69" spans="1:21" ht="15" hidden="1" x14ac:dyDescent="0.25">
      <c r="A69" s="48" t="s">
        <v>73</v>
      </c>
      <c r="B69" s="2">
        <v>102430</v>
      </c>
      <c r="C69" s="2">
        <v>240390.00000000003</v>
      </c>
      <c r="D69" s="2">
        <v>208700</v>
      </c>
      <c r="E69" s="2">
        <v>544070</v>
      </c>
      <c r="F69" s="2">
        <v>3740</v>
      </c>
      <c r="G69" s="3">
        <f>SUM(B69:F69)</f>
        <v>1099330</v>
      </c>
      <c r="N69" s="101" t="s">
        <v>91</v>
      </c>
      <c r="O69" s="103"/>
    </row>
    <row r="70" spans="1:21" ht="15" hidden="1" x14ac:dyDescent="0.25">
      <c r="A70" s="48" t="s">
        <v>74</v>
      </c>
      <c r="B70" s="2">
        <v>130919.99999999999</v>
      </c>
      <c r="C70" s="2">
        <v>248269.99999999997</v>
      </c>
      <c r="D70" s="2">
        <v>213270</v>
      </c>
      <c r="E70" s="2">
        <v>554880</v>
      </c>
      <c r="F70" s="2">
        <v>3590</v>
      </c>
      <c r="G70" s="3">
        <f>SUM(B70:F70)</f>
        <v>1150930</v>
      </c>
      <c r="N70" s="101" t="s">
        <v>104</v>
      </c>
    </row>
    <row r="71" spans="1:21" ht="15.75" hidden="1" thickBot="1" x14ac:dyDescent="0.3">
      <c r="A71" s="51" t="s">
        <v>75</v>
      </c>
      <c r="B71" s="2">
        <v>126490</v>
      </c>
      <c r="C71" s="2">
        <v>283580</v>
      </c>
      <c r="D71" s="2">
        <v>266830</v>
      </c>
      <c r="E71" s="2">
        <v>647099.99999999988</v>
      </c>
      <c r="F71" s="2">
        <v>3730</v>
      </c>
      <c r="G71" s="18">
        <f>SUM(B71:F71)</f>
        <v>1327730</v>
      </c>
      <c r="N71" s="101" t="s">
        <v>105</v>
      </c>
    </row>
    <row r="72" spans="1:21" ht="15.75" hidden="1" thickBot="1" x14ac:dyDescent="0.3">
      <c r="A72" s="53" t="s">
        <v>76</v>
      </c>
      <c r="B72" s="36">
        <f t="shared" ref="B72:G72" si="9">SUM(B68:B71)</f>
        <v>510990</v>
      </c>
      <c r="C72" s="36">
        <f t="shared" si="9"/>
        <v>1053050</v>
      </c>
      <c r="D72" s="36">
        <f t="shared" si="9"/>
        <v>933740</v>
      </c>
      <c r="E72" s="36">
        <f t="shared" si="9"/>
        <v>2347200</v>
      </c>
      <c r="F72" s="36">
        <f t="shared" si="9"/>
        <v>14550</v>
      </c>
      <c r="G72" s="6">
        <f t="shared" si="9"/>
        <v>4859530</v>
      </c>
      <c r="N72" s="102"/>
    </row>
    <row r="73" spans="1:21" ht="15" x14ac:dyDescent="0.25">
      <c r="A73" s="50" t="s">
        <v>77</v>
      </c>
      <c r="B73" s="14">
        <v>116770</v>
      </c>
      <c r="C73" s="2">
        <v>267560.00000000006</v>
      </c>
      <c r="D73" s="2">
        <v>241770</v>
      </c>
      <c r="E73" s="2">
        <v>589130</v>
      </c>
      <c r="F73" s="2">
        <v>2740</v>
      </c>
      <c r="G73" s="17">
        <f>SUM(B73:F73)</f>
        <v>1217970</v>
      </c>
      <c r="N73" s="101" t="s">
        <v>106</v>
      </c>
    </row>
    <row r="74" spans="1:21" ht="15" x14ac:dyDescent="0.25">
      <c r="A74" s="48" t="s">
        <v>78</v>
      </c>
      <c r="B74" s="2">
        <v>120755.01985600019</v>
      </c>
      <c r="C74" s="2">
        <v>225610.23246299988</v>
      </c>
      <c r="D74" s="2">
        <v>221011.11600000001</v>
      </c>
      <c r="E74" s="2">
        <v>565951.9209990002</v>
      </c>
      <c r="F74" s="2">
        <v>2893</v>
      </c>
      <c r="G74" s="3">
        <f>SUM(B74:F74)</f>
        <v>1136221.2893180004</v>
      </c>
      <c r="I74" s="37"/>
      <c r="J74" s="37"/>
      <c r="K74" s="37"/>
      <c r="L74" s="37"/>
      <c r="M74" s="70"/>
      <c r="N74" s="101" t="s">
        <v>107</v>
      </c>
      <c r="O74" s="104"/>
    </row>
    <row r="75" spans="1:21" ht="15" customHeight="1" x14ac:dyDescent="0.25">
      <c r="A75" s="48" t="s">
        <v>79</v>
      </c>
      <c r="B75" s="2">
        <v>121476.73365399981</v>
      </c>
      <c r="C75" s="2">
        <v>242246.89655200002</v>
      </c>
      <c r="D75" s="2">
        <v>220105.50699999998</v>
      </c>
      <c r="E75" s="2">
        <v>558950.28799999994</v>
      </c>
      <c r="F75" s="2">
        <v>3113.9599999999991</v>
      </c>
      <c r="G75" s="3">
        <f>SUM(B75:F75)</f>
        <v>1145893.3852059997</v>
      </c>
      <c r="I75" s="67"/>
      <c r="J75" s="67"/>
      <c r="K75" s="67"/>
      <c r="L75" s="67"/>
      <c r="M75" s="67"/>
      <c r="N75" s="101" t="s">
        <v>109</v>
      </c>
    </row>
    <row r="76" spans="1:21" ht="15.75" thickBot="1" x14ac:dyDescent="0.3">
      <c r="A76" s="51" t="s">
        <v>80</v>
      </c>
      <c r="B76" s="2">
        <v>114947.48999999999</v>
      </c>
      <c r="C76" s="2">
        <v>294001.66226199991</v>
      </c>
      <c r="D76" s="2">
        <v>278450.82899999991</v>
      </c>
      <c r="E76" s="2">
        <v>640257.29200000013</v>
      </c>
      <c r="F76" s="2">
        <v>3123.8000000000011</v>
      </c>
      <c r="G76" s="18">
        <f>SUM(B76:F76)</f>
        <v>1330781.073262</v>
      </c>
      <c r="I76" s="68"/>
      <c r="J76" s="68"/>
      <c r="K76" s="68"/>
      <c r="L76" s="68"/>
      <c r="M76" s="68"/>
      <c r="N76" s="101" t="s">
        <v>108</v>
      </c>
    </row>
    <row r="77" spans="1:21" ht="15.75" thickBot="1" x14ac:dyDescent="0.3">
      <c r="A77" s="53" t="s">
        <v>81</v>
      </c>
      <c r="B77" s="36">
        <f t="shared" ref="B77:G77" si="10">SUM(B73:B76)</f>
        <v>473949.24351</v>
      </c>
      <c r="C77" s="36">
        <f t="shared" si="10"/>
        <v>1029418.7912769999</v>
      </c>
      <c r="D77" s="66">
        <f t="shared" si="10"/>
        <v>961337.45199999993</v>
      </c>
      <c r="E77" s="66">
        <f t="shared" si="10"/>
        <v>2354289.5009990004</v>
      </c>
      <c r="F77" s="36">
        <f t="shared" si="10"/>
        <v>11870.76</v>
      </c>
      <c r="G77" s="6">
        <f t="shared" si="10"/>
        <v>4830865.7477860004</v>
      </c>
      <c r="I77" s="69"/>
      <c r="J77" s="69"/>
      <c r="K77" s="69"/>
      <c r="L77" s="69"/>
    </row>
    <row r="78" spans="1:21" ht="15" x14ac:dyDescent="0.25">
      <c r="A78" s="50" t="s">
        <v>111</v>
      </c>
      <c r="B78" s="14">
        <v>74239.160003002093</v>
      </c>
      <c r="C78" s="2">
        <v>182584.41426899997</v>
      </c>
      <c r="D78" s="2">
        <v>182738.09699999998</v>
      </c>
      <c r="E78" s="2">
        <v>371867.68817600008</v>
      </c>
      <c r="F78" s="2">
        <v>2983.3999999999996</v>
      </c>
      <c r="G78" s="17">
        <f>SUM(B78:F78)</f>
        <v>814412.75944800221</v>
      </c>
      <c r="I78" s="69"/>
      <c r="J78" s="69"/>
      <c r="K78" s="69"/>
      <c r="L78" s="69"/>
      <c r="N78" s="101" t="s">
        <v>115</v>
      </c>
    </row>
    <row r="79" spans="1:21" ht="15" x14ac:dyDescent="0.25">
      <c r="A79" s="48" t="s">
        <v>112</v>
      </c>
      <c r="B79" s="2">
        <v>109704.26705400109</v>
      </c>
      <c r="C79" s="2">
        <v>247022.00763000001</v>
      </c>
      <c r="D79" s="2">
        <v>244857.18300000002</v>
      </c>
      <c r="E79" s="2">
        <v>571977.10955399997</v>
      </c>
      <c r="F79" s="2">
        <v>2902.8</v>
      </c>
      <c r="G79" s="3">
        <f>SUM(B79:F79)</f>
        <v>1176463.3672380012</v>
      </c>
      <c r="I79" s="70"/>
      <c r="J79" s="70"/>
      <c r="K79" s="70"/>
      <c r="L79" s="70"/>
      <c r="M79" s="70"/>
      <c r="N79" s="101" t="s">
        <v>119</v>
      </c>
      <c r="O79" s="104"/>
    </row>
    <row r="80" spans="1:21" ht="15" customHeight="1" x14ac:dyDescent="0.25">
      <c r="A80" s="48" t="s">
        <v>113</v>
      </c>
      <c r="B80" s="2">
        <v>69120.5283630021</v>
      </c>
      <c r="C80" s="2">
        <v>290149.84928999998</v>
      </c>
      <c r="D80" s="2">
        <v>285757.68999999994</v>
      </c>
      <c r="E80" s="2">
        <v>646007.89529699984</v>
      </c>
      <c r="F80" s="2">
        <v>2729.2000000000007</v>
      </c>
      <c r="G80" s="3">
        <f>SUM(B80:F80)</f>
        <v>1293765.1629500019</v>
      </c>
      <c r="H80" s="89"/>
      <c r="I80" s="67"/>
      <c r="J80" s="67"/>
      <c r="K80" s="67"/>
      <c r="L80" s="67"/>
      <c r="M80" s="67"/>
      <c r="N80" s="101" t="s">
        <v>120</v>
      </c>
      <c r="P80" s="105"/>
      <c r="Q80" s="105"/>
      <c r="R80" s="105"/>
      <c r="S80" s="105"/>
      <c r="T80" s="105"/>
      <c r="U80" s="91"/>
    </row>
    <row r="81" spans="1:21" ht="15.75" thickBot="1" x14ac:dyDescent="0.3">
      <c r="A81" s="51" t="s">
        <v>116</v>
      </c>
      <c r="B81" s="2">
        <v>124430</v>
      </c>
      <c r="C81" s="2">
        <v>316350</v>
      </c>
      <c r="D81" s="2">
        <v>300700</v>
      </c>
      <c r="E81" s="2">
        <v>639300</v>
      </c>
      <c r="F81" s="2">
        <v>2470</v>
      </c>
      <c r="G81" s="3">
        <f>SUM(B81:F81)</f>
        <v>1383250</v>
      </c>
      <c r="H81" s="89"/>
      <c r="I81" s="68"/>
      <c r="J81" s="68"/>
      <c r="K81" s="68"/>
      <c r="L81" s="68"/>
      <c r="M81" s="68"/>
      <c r="N81" s="101" t="s">
        <v>121</v>
      </c>
      <c r="P81" s="106"/>
      <c r="Q81" s="106"/>
      <c r="R81" s="106"/>
      <c r="S81" s="106"/>
      <c r="T81" s="106"/>
      <c r="U81" s="91"/>
    </row>
    <row r="82" spans="1:21" ht="15.75" thickBot="1" x14ac:dyDescent="0.3">
      <c r="A82" s="53" t="s">
        <v>114</v>
      </c>
      <c r="B82" s="36">
        <f t="shared" ref="B82:G82" si="11">SUM(B78:B81)</f>
        <v>377493.95542000531</v>
      </c>
      <c r="C82" s="36">
        <f t="shared" si="11"/>
        <v>1036106.271189</v>
      </c>
      <c r="D82" s="66">
        <f t="shared" si="11"/>
        <v>1014052.97</v>
      </c>
      <c r="E82" s="66">
        <f t="shared" si="11"/>
        <v>2229152.6930269999</v>
      </c>
      <c r="F82" s="36">
        <f t="shared" si="11"/>
        <v>11085.400000000001</v>
      </c>
      <c r="G82" s="6">
        <f t="shared" si="11"/>
        <v>4667891.2896360056</v>
      </c>
      <c r="I82" s="69"/>
      <c r="J82" s="69"/>
      <c r="K82" s="69"/>
      <c r="L82" s="69"/>
    </row>
    <row r="83" spans="1:21" ht="15" x14ac:dyDescent="0.25">
      <c r="A83" s="50" t="s">
        <v>124</v>
      </c>
      <c r="B83" s="14">
        <v>103760.00000000001</v>
      </c>
      <c r="C83" s="2">
        <v>312650</v>
      </c>
      <c r="D83" s="2">
        <v>258630</v>
      </c>
      <c r="E83" s="2">
        <v>590770</v>
      </c>
      <c r="F83" s="2">
        <v>2300</v>
      </c>
      <c r="G83" s="17">
        <f>SUM(B83:F83)</f>
        <v>1268110</v>
      </c>
      <c r="I83" s="69"/>
      <c r="J83" s="69"/>
      <c r="K83" s="69"/>
      <c r="L83" s="69"/>
      <c r="N83" s="101" t="s">
        <v>128</v>
      </c>
    </row>
    <row r="84" spans="1:21" ht="15" x14ac:dyDescent="0.25">
      <c r="A84" s="48" t="s">
        <v>125</v>
      </c>
      <c r="B84" s="2">
        <v>105870</v>
      </c>
      <c r="C84" s="2">
        <v>271200</v>
      </c>
      <c r="D84" s="2">
        <v>219050</v>
      </c>
      <c r="E84" s="2">
        <v>513370</v>
      </c>
      <c r="F84" s="2">
        <v>2330</v>
      </c>
      <c r="G84" s="3">
        <f>SUM(B84:F84)</f>
        <v>1111820</v>
      </c>
      <c r="I84" s="70"/>
      <c r="J84" s="70"/>
      <c r="K84" s="70"/>
      <c r="L84" s="70"/>
      <c r="M84" s="70"/>
      <c r="N84" s="101" t="s">
        <v>129</v>
      </c>
      <c r="O84" s="104"/>
    </row>
    <row r="85" spans="1:21" ht="15" customHeight="1" x14ac:dyDescent="0.25">
      <c r="A85" s="48" t="s">
        <v>126</v>
      </c>
      <c r="B85" s="2">
        <v>125620</v>
      </c>
      <c r="C85" s="2">
        <v>272950</v>
      </c>
      <c r="D85" s="2">
        <v>239640</v>
      </c>
      <c r="E85" s="2">
        <v>528810</v>
      </c>
      <c r="F85" s="2">
        <v>2199.9999999999995</v>
      </c>
      <c r="G85" s="3">
        <f>SUM(B85:F85)</f>
        <v>1169220</v>
      </c>
      <c r="H85" s="89"/>
      <c r="I85" s="67"/>
      <c r="J85" s="67"/>
      <c r="K85" s="67"/>
      <c r="L85" s="67"/>
      <c r="M85" s="67"/>
      <c r="N85" s="101" t="s">
        <v>130</v>
      </c>
      <c r="P85" s="105"/>
      <c r="Q85" s="105"/>
      <c r="R85" s="105"/>
      <c r="S85" s="105"/>
      <c r="T85" s="105"/>
      <c r="U85" s="91"/>
    </row>
    <row r="86" spans="1:21" ht="15.75" thickBot="1" x14ac:dyDescent="0.3">
      <c r="A86" s="51" t="s">
        <v>127</v>
      </c>
      <c r="B86" s="2">
        <v>151730</v>
      </c>
      <c r="C86" s="2">
        <v>309530</v>
      </c>
      <c r="D86" s="2">
        <v>274090.00000000006</v>
      </c>
      <c r="E86" s="2">
        <v>589790</v>
      </c>
      <c r="F86" s="2">
        <v>3030.0000000000005</v>
      </c>
      <c r="G86" s="3">
        <f>SUM(B86:F86)</f>
        <v>1328170</v>
      </c>
      <c r="H86" s="89"/>
      <c r="I86" s="68"/>
      <c r="J86" s="68"/>
      <c r="K86" s="68"/>
      <c r="L86" s="68"/>
      <c r="M86" s="68"/>
      <c r="N86" s="101" t="s">
        <v>131</v>
      </c>
      <c r="P86" s="106"/>
      <c r="Q86" s="106"/>
      <c r="R86" s="106"/>
      <c r="S86" s="106"/>
      <c r="T86" s="106"/>
      <c r="U86" s="91"/>
    </row>
    <row r="87" spans="1:21" ht="15.75" thickBot="1" x14ac:dyDescent="0.3">
      <c r="A87" s="53" t="s">
        <v>123</v>
      </c>
      <c r="B87" s="36">
        <f t="shared" ref="B87:F87" si="12">SUM(B83:B86)</f>
        <v>486980</v>
      </c>
      <c r="C87" s="36">
        <f t="shared" si="12"/>
        <v>1166330</v>
      </c>
      <c r="D87" s="66">
        <f t="shared" si="12"/>
        <v>991410</v>
      </c>
      <c r="E87" s="66">
        <f t="shared" si="12"/>
        <v>2222740</v>
      </c>
      <c r="F87" s="36">
        <f t="shared" si="12"/>
        <v>9860</v>
      </c>
      <c r="G87" s="6">
        <f>SUM(G83:G86)</f>
        <v>4877320</v>
      </c>
      <c r="I87" s="69"/>
      <c r="J87" s="69"/>
      <c r="K87" s="69"/>
      <c r="L87" s="69"/>
    </row>
    <row r="88" spans="1:21" ht="15" x14ac:dyDescent="0.25">
      <c r="A88" s="50" t="s">
        <v>132</v>
      </c>
      <c r="B88" s="14">
        <v>160755.00636</v>
      </c>
      <c r="C88" s="2">
        <v>295372.43</v>
      </c>
      <c r="D88" s="2">
        <v>230167.39393199998</v>
      </c>
      <c r="E88" s="2">
        <v>556637.39113</v>
      </c>
      <c r="F88" s="2">
        <v>2875.9</v>
      </c>
      <c r="G88" s="17">
        <f>SUM(B88:F88)</f>
        <v>1245808.1214219998</v>
      </c>
      <c r="I88" s="69"/>
      <c r="J88" s="69"/>
      <c r="K88" s="69"/>
      <c r="L88" s="69"/>
      <c r="N88" s="101" t="s">
        <v>137</v>
      </c>
    </row>
    <row r="89" spans="1:21" ht="15" x14ac:dyDescent="0.25">
      <c r="A89" s="48" t="s">
        <v>133</v>
      </c>
      <c r="B89" s="2">
        <v>148943.41415</v>
      </c>
      <c r="C89" s="2">
        <v>221590.808135</v>
      </c>
      <c r="D89" s="2">
        <v>195165.929</v>
      </c>
      <c r="E89" s="2">
        <v>528415.89720000001</v>
      </c>
      <c r="F89" s="2">
        <v>2205</v>
      </c>
      <c r="G89" s="3">
        <f>SUM(B89:F89)</f>
        <v>1096321.0484850002</v>
      </c>
      <c r="I89" s="70"/>
      <c r="J89" s="70"/>
      <c r="K89" s="70"/>
      <c r="L89" s="70"/>
      <c r="M89" s="70"/>
      <c r="N89" s="101" t="s">
        <v>138</v>
      </c>
      <c r="O89" s="104"/>
    </row>
    <row r="90" spans="1:21" ht="15" customHeight="1" x14ac:dyDescent="0.25">
      <c r="A90" s="48" t="s">
        <v>134</v>
      </c>
      <c r="B90" s="2">
        <v>141136.91597999999</v>
      </c>
      <c r="C90" s="2">
        <v>228696.95039000001</v>
      </c>
      <c r="D90" s="2">
        <v>179506.48500000002</v>
      </c>
      <c r="E90" s="2">
        <v>501474.23999999993</v>
      </c>
      <c r="F90" s="2">
        <v>2517.4</v>
      </c>
      <c r="G90" s="3">
        <f>SUM(B90:F90)</f>
        <v>1053331.9913699999</v>
      </c>
      <c r="H90" s="89"/>
      <c r="I90" s="67"/>
      <c r="J90" s="67"/>
      <c r="K90" s="67"/>
      <c r="L90" s="67"/>
      <c r="M90" s="67"/>
      <c r="N90" s="101" t="s">
        <v>139</v>
      </c>
      <c r="P90" s="105"/>
      <c r="Q90" s="105"/>
      <c r="R90" s="105"/>
      <c r="S90" s="105"/>
      <c r="T90" s="105"/>
      <c r="U90" s="91"/>
    </row>
    <row r="91" spans="1:21" ht="15.75" thickBot="1" x14ac:dyDescent="0.3">
      <c r="A91" s="51" t="s">
        <v>135</v>
      </c>
      <c r="B91" s="2">
        <v>142051.11179</v>
      </c>
      <c r="C91" s="2">
        <v>310100.38972400001</v>
      </c>
      <c r="D91" s="2">
        <v>232648.77799999999</v>
      </c>
      <c r="E91" s="2">
        <v>652429.43000000005</v>
      </c>
      <c r="F91" s="2">
        <v>2419.0699999999997</v>
      </c>
      <c r="G91" s="3">
        <f>SUM(B91:F91)</f>
        <v>1339648.7795140001</v>
      </c>
      <c r="H91" s="89"/>
      <c r="I91" s="68"/>
      <c r="J91" s="68"/>
      <c r="K91" s="68"/>
      <c r="L91" s="68"/>
      <c r="M91" s="68"/>
      <c r="N91" s="101" t="s">
        <v>140</v>
      </c>
      <c r="P91" s="106"/>
      <c r="Q91" s="106"/>
      <c r="R91" s="106"/>
      <c r="S91" s="106"/>
      <c r="T91" s="106"/>
      <c r="U91" s="91"/>
    </row>
    <row r="92" spans="1:21" ht="15.75" thickBot="1" x14ac:dyDescent="0.3">
      <c r="A92" s="53" t="s">
        <v>136</v>
      </c>
      <c r="B92" s="36">
        <f t="shared" ref="B92:F92" si="13">SUM(B88:B91)</f>
        <v>592886.4482799999</v>
      </c>
      <c r="C92" s="36">
        <f t="shared" si="13"/>
        <v>1055760.578249</v>
      </c>
      <c r="D92" s="66">
        <f t="shared" si="13"/>
        <v>837488.58593200007</v>
      </c>
      <c r="E92" s="66">
        <f t="shared" si="13"/>
        <v>2238956.9583299998</v>
      </c>
      <c r="F92" s="36">
        <f t="shared" si="13"/>
        <v>10017.369999999999</v>
      </c>
      <c r="G92" s="6">
        <f>SUM(G88:G91)</f>
        <v>4735109.9407909997</v>
      </c>
      <c r="I92" s="69"/>
      <c r="J92" s="69"/>
      <c r="K92" s="69"/>
      <c r="L92" s="69"/>
    </row>
    <row r="93" spans="1:21" ht="15" x14ac:dyDescent="0.25">
      <c r="A93" s="50" t="s">
        <v>141</v>
      </c>
      <c r="B93" s="14">
        <v>135186.21917999999</v>
      </c>
      <c r="C93" s="2">
        <v>297445.60094000003</v>
      </c>
      <c r="D93" s="2">
        <v>207975.16899999999</v>
      </c>
      <c r="E93" s="2">
        <v>631268.60400000005</v>
      </c>
      <c r="F93" s="2">
        <v>2337.7200000000003</v>
      </c>
      <c r="G93" s="17">
        <f>SUM(B93:F93)</f>
        <v>1274213.3131200001</v>
      </c>
      <c r="I93" s="69"/>
      <c r="J93" s="69"/>
      <c r="K93" s="69"/>
      <c r="L93" s="69"/>
      <c r="N93" s="101" t="s">
        <v>146</v>
      </c>
    </row>
    <row r="94" spans="1:21" ht="15" x14ac:dyDescent="0.25">
      <c r="A94" s="48" t="s">
        <v>142</v>
      </c>
      <c r="B94" s="2">
        <v>146487.92330999998</v>
      </c>
      <c r="C94" s="2">
        <v>256716.90100000001</v>
      </c>
      <c r="D94" s="2">
        <v>193034.889</v>
      </c>
      <c r="E94" s="2">
        <v>563425.40147400007</v>
      </c>
      <c r="F94" s="2">
        <v>1700.5</v>
      </c>
      <c r="G94" s="3">
        <f>SUM(B94:F94)</f>
        <v>1161365.614784</v>
      </c>
      <c r="I94" s="70"/>
      <c r="J94" s="70"/>
      <c r="K94" s="70"/>
      <c r="L94" s="70"/>
      <c r="M94" s="70"/>
      <c r="N94" s="101" t="s">
        <v>147</v>
      </c>
      <c r="O94" s="104"/>
    </row>
    <row r="95" spans="1:21" ht="15" customHeight="1" x14ac:dyDescent="0.25">
      <c r="A95" s="48" t="s">
        <v>143</v>
      </c>
      <c r="B95" s="2">
        <v>125962.21457999999</v>
      </c>
      <c r="C95" s="2">
        <v>251006.45319100001</v>
      </c>
      <c r="D95" s="2">
        <v>174898</v>
      </c>
      <c r="E95" s="2">
        <v>533487.38500000001</v>
      </c>
      <c r="F95" s="2">
        <v>1892.6</v>
      </c>
      <c r="G95" s="3">
        <f>SUM(B95:F95)</f>
        <v>1087246.6527710001</v>
      </c>
      <c r="H95" s="89"/>
      <c r="I95" s="67"/>
      <c r="J95" s="67"/>
      <c r="K95" s="67"/>
      <c r="L95" s="67"/>
      <c r="M95" s="67"/>
      <c r="N95" s="101" t="s">
        <v>148</v>
      </c>
      <c r="U95" s="91"/>
    </row>
    <row r="96" spans="1:21" ht="15.75" thickBot="1" x14ac:dyDescent="0.3">
      <c r="A96" s="51" t="s">
        <v>144</v>
      </c>
      <c r="B96" s="2">
        <v>143192</v>
      </c>
      <c r="C96" s="2">
        <v>293146</v>
      </c>
      <c r="D96" s="2">
        <v>227118</v>
      </c>
      <c r="E96" s="2">
        <v>635847</v>
      </c>
      <c r="F96" s="2">
        <v>2715</v>
      </c>
      <c r="G96" s="3">
        <f>SUM(B96:F96)</f>
        <v>1302018</v>
      </c>
      <c r="H96" s="89"/>
      <c r="I96" s="68"/>
      <c r="J96" s="68"/>
      <c r="K96" s="68"/>
      <c r="L96" s="68"/>
      <c r="M96" s="68"/>
      <c r="N96" s="101" t="s">
        <v>149</v>
      </c>
      <c r="U96" s="91"/>
    </row>
    <row r="97" spans="1:21" ht="15.75" thickBot="1" x14ac:dyDescent="0.3">
      <c r="A97" s="53" t="s">
        <v>145</v>
      </c>
      <c r="B97" s="36">
        <f t="shared" ref="B97:F97" si="14">SUM(B93:B96)</f>
        <v>550828.35706999991</v>
      </c>
      <c r="C97" s="36">
        <f t="shared" si="14"/>
        <v>1098314.9551310001</v>
      </c>
      <c r="D97" s="66">
        <f t="shared" si="14"/>
        <v>803026.05799999996</v>
      </c>
      <c r="E97" s="66">
        <f t="shared" si="14"/>
        <v>2364028.390474</v>
      </c>
      <c r="F97" s="36">
        <f t="shared" si="14"/>
        <v>8645.82</v>
      </c>
      <c r="G97" s="6">
        <f>SUM(G93:G96)</f>
        <v>4824843.5806750003</v>
      </c>
      <c r="I97" s="69"/>
      <c r="J97" s="69"/>
      <c r="K97" s="69"/>
      <c r="L97" s="69"/>
      <c r="O97" s="116" t="s">
        <v>159</v>
      </c>
      <c r="P97" s="105" t="s">
        <v>1</v>
      </c>
      <c r="Q97" s="105" t="s">
        <v>2</v>
      </c>
      <c r="R97" s="105" t="s">
        <v>3</v>
      </c>
      <c r="S97" s="105" t="s">
        <v>4</v>
      </c>
      <c r="T97" s="105" t="s">
        <v>5</v>
      </c>
    </row>
    <row r="98" spans="1:21" ht="15" x14ac:dyDescent="0.25">
      <c r="A98" s="50" t="s">
        <v>151</v>
      </c>
      <c r="B98" s="14">
        <v>149011</v>
      </c>
      <c r="C98" s="2">
        <v>261107</v>
      </c>
      <c r="D98" s="2">
        <v>221118</v>
      </c>
      <c r="E98" s="2">
        <v>585298</v>
      </c>
      <c r="F98" s="2">
        <v>1895.6</v>
      </c>
      <c r="G98" s="17">
        <f>SUM(B98:F98)</f>
        <v>1218429.6000000001</v>
      </c>
      <c r="I98" s="69"/>
      <c r="J98" s="69"/>
      <c r="K98" s="69"/>
      <c r="L98" s="69"/>
      <c r="N98" s="101" t="s">
        <v>155</v>
      </c>
      <c r="O98" s="116"/>
      <c r="P98" s="106">
        <f>B99/$G99</f>
        <v>0.1132624834836833</v>
      </c>
      <c r="Q98" s="106">
        <f t="shared" ref="Q98:T98" si="15">C99/$G99</f>
        <v>0.22932822555347485</v>
      </c>
      <c r="R98" s="106">
        <f t="shared" si="15"/>
        <v>0.17341514653181114</v>
      </c>
      <c r="S98" s="106">
        <f t="shared" si="15"/>
        <v>0.48187245125904238</v>
      </c>
      <c r="T98" s="106">
        <f t="shared" si="15"/>
        <v>2.1216931719883268E-3</v>
      </c>
    </row>
    <row r="99" spans="1:21" ht="15" x14ac:dyDescent="0.25">
      <c r="A99" s="48" t="s">
        <v>152</v>
      </c>
      <c r="B99" s="2">
        <v>119151</v>
      </c>
      <c r="C99" s="2">
        <v>241251</v>
      </c>
      <c r="D99" s="2">
        <v>182431</v>
      </c>
      <c r="E99" s="2">
        <v>506925</v>
      </c>
      <c r="F99" s="2">
        <v>2232</v>
      </c>
      <c r="G99" s="3">
        <f>SUM(B99:F99)</f>
        <v>1051990</v>
      </c>
      <c r="I99" s="70"/>
      <c r="J99" s="70"/>
      <c r="K99" s="70"/>
      <c r="L99" s="70"/>
      <c r="M99" s="70"/>
      <c r="N99" s="101" t="s">
        <v>156</v>
      </c>
      <c r="O99" s="104"/>
    </row>
    <row r="100" spans="1:21" ht="15" customHeight="1" x14ac:dyDescent="0.25">
      <c r="A100" s="48" t="s">
        <v>153</v>
      </c>
      <c r="B100" s="2"/>
      <c r="C100" s="2"/>
      <c r="D100" s="2"/>
      <c r="E100" s="2"/>
      <c r="F100" s="2"/>
      <c r="G100" s="3">
        <f>SUM(B100:F100)</f>
        <v>0</v>
      </c>
      <c r="H100" s="89"/>
      <c r="I100" s="67"/>
      <c r="J100" s="67"/>
      <c r="K100" s="67"/>
      <c r="L100" s="67"/>
      <c r="M100" s="67"/>
      <c r="N100" s="101" t="s">
        <v>157</v>
      </c>
      <c r="P100" s="105" t="s">
        <v>1</v>
      </c>
      <c r="Q100" s="105" t="s">
        <v>2</v>
      </c>
      <c r="R100" s="105" t="s">
        <v>3</v>
      </c>
      <c r="S100" s="105" t="s">
        <v>4</v>
      </c>
      <c r="T100" s="105" t="s">
        <v>5</v>
      </c>
      <c r="U100" s="91"/>
    </row>
    <row r="101" spans="1:21" ht="15.75" thickBot="1" x14ac:dyDescent="0.3">
      <c r="A101" s="51" t="s">
        <v>154</v>
      </c>
      <c r="B101" s="2"/>
      <c r="C101" s="2"/>
      <c r="D101" s="2"/>
      <c r="E101" s="2"/>
      <c r="F101" s="2"/>
      <c r="G101" s="3">
        <f>SUM(B101:F101)</f>
        <v>0</v>
      </c>
      <c r="H101" s="89"/>
      <c r="I101" s="68"/>
      <c r="J101" s="68"/>
      <c r="K101" s="68"/>
      <c r="L101" s="68"/>
      <c r="M101" s="68"/>
      <c r="N101" s="101" t="s">
        <v>158</v>
      </c>
      <c r="P101" s="106">
        <f>B102/$G102</f>
        <v>0.11811120728520842</v>
      </c>
      <c r="Q101" s="106">
        <f>C102/$G102</f>
        <v>0.22126218431165762</v>
      </c>
      <c r="R101" s="106">
        <f>D102/$G102</f>
        <v>0.17774203499652663</v>
      </c>
      <c r="S101" s="106">
        <f>E102/$G102</f>
        <v>0.48106658346325054</v>
      </c>
      <c r="T101" s="106">
        <f>F102/$G102</f>
        <v>1.817989943356726E-3</v>
      </c>
      <c r="U101" s="91"/>
    </row>
    <row r="102" spans="1:21" ht="15.75" thickBot="1" x14ac:dyDescent="0.3">
      <c r="A102" s="62" t="s">
        <v>150</v>
      </c>
      <c r="B102" s="63">
        <f t="shared" ref="B102:F102" si="16">SUM(B98:B101)</f>
        <v>268162</v>
      </c>
      <c r="C102" s="63">
        <f t="shared" si="16"/>
        <v>502358</v>
      </c>
      <c r="D102" s="64">
        <f t="shared" si="16"/>
        <v>403549</v>
      </c>
      <c r="E102" s="64">
        <f t="shared" si="16"/>
        <v>1092223</v>
      </c>
      <c r="F102" s="63">
        <f t="shared" si="16"/>
        <v>4127.6000000000004</v>
      </c>
      <c r="G102" s="65">
        <f>SUM(G98:G101)</f>
        <v>2270419.6</v>
      </c>
      <c r="I102" s="69"/>
      <c r="J102" s="69"/>
      <c r="K102" s="69"/>
      <c r="L102" s="69"/>
    </row>
    <row r="103" spans="1:21" ht="21.75" customHeight="1" thickBot="1" x14ac:dyDescent="0.25">
      <c r="A103" s="78"/>
      <c r="B103" s="121" t="s">
        <v>82</v>
      </c>
      <c r="C103" s="122"/>
      <c r="D103" s="122"/>
      <c r="E103" s="122"/>
      <c r="F103" s="123"/>
      <c r="G103" s="19"/>
    </row>
    <row r="104" spans="1:21" ht="30.75" thickBot="1" x14ac:dyDescent="0.25">
      <c r="A104" s="28"/>
      <c r="B104" s="60" t="s">
        <v>83</v>
      </c>
      <c r="C104" s="61" t="s">
        <v>84</v>
      </c>
      <c r="D104" s="61" t="s">
        <v>122</v>
      </c>
      <c r="E104" s="61" t="s">
        <v>85</v>
      </c>
      <c r="F104" s="59" t="s">
        <v>6</v>
      </c>
      <c r="G104" s="20"/>
    </row>
    <row r="105" spans="1:21" ht="15.75" hidden="1" thickBot="1" x14ac:dyDescent="0.3">
      <c r="A105" s="42" t="s">
        <v>7</v>
      </c>
      <c r="B105" s="1">
        <v>168666.3</v>
      </c>
      <c r="C105" s="2">
        <v>132780</v>
      </c>
      <c r="D105" s="2">
        <v>44825</v>
      </c>
      <c r="E105" s="2">
        <v>59073</v>
      </c>
      <c r="F105" s="21">
        <f t="shared" ref="F105:F128" si="17">SUM(B105:E105)</f>
        <v>405344.3</v>
      </c>
      <c r="G105" s="20"/>
    </row>
    <row r="106" spans="1:21" ht="15.75" hidden="1" thickBot="1" x14ac:dyDescent="0.3">
      <c r="A106" s="42" t="s">
        <v>8</v>
      </c>
      <c r="B106" s="1">
        <v>159476</v>
      </c>
      <c r="C106" s="2">
        <v>120072</v>
      </c>
      <c r="D106" s="2">
        <v>50377.5</v>
      </c>
      <c r="E106" s="2">
        <v>55235</v>
      </c>
      <c r="F106" s="21">
        <f t="shared" si="17"/>
        <v>385160.5</v>
      </c>
      <c r="G106" s="20"/>
    </row>
    <row r="107" spans="1:21" ht="15.75" hidden="1" thickBot="1" x14ac:dyDescent="0.3">
      <c r="A107" s="42" t="s">
        <v>9</v>
      </c>
      <c r="B107" s="1">
        <v>147301.5</v>
      </c>
      <c r="C107" s="2">
        <v>124408</v>
      </c>
      <c r="D107" s="2">
        <v>46784.5</v>
      </c>
      <c r="E107" s="2">
        <v>61860</v>
      </c>
      <c r="F107" s="21">
        <f t="shared" si="17"/>
        <v>380354</v>
      </c>
      <c r="G107" s="20"/>
    </row>
    <row r="108" spans="1:21" ht="15.75" hidden="1" thickBot="1" x14ac:dyDescent="0.3">
      <c r="A108" s="42" t="s">
        <v>10</v>
      </c>
      <c r="B108" s="1">
        <v>101224.6</v>
      </c>
      <c r="C108" s="2">
        <v>139195</v>
      </c>
      <c r="D108" s="2">
        <v>49806.5</v>
      </c>
      <c r="E108" s="2">
        <v>53901</v>
      </c>
      <c r="F108" s="21">
        <f t="shared" si="17"/>
        <v>344127.1</v>
      </c>
      <c r="G108" s="20"/>
    </row>
    <row r="109" spans="1:21" ht="15.75" hidden="1" thickBot="1" x14ac:dyDescent="0.3">
      <c r="A109" s="43" t="s">
        <v>11</v>
      </c>
      <c r="B109" s="4">
        <v>576668.4</v>
      </c>
      <c r="C109" s="5">
        <v>516455</v>
      </c>
      <c r="D109" s="5">
        <v>191793.5</v>
      </c>
      <c r="E109" s="5">
        <v>230069</v>
      </c>
      <c r="F109" s="22">
        <f t="shared" si="17"/>
        <v>1514985.9</v>
      </c>
      <c r="G109" s="20"/>
    </row>
    <row r="110" spans="1:21" ht="15.75" hidden="1" thickBot="1" x14ac:dyDescent="0.3">
      <c r="A110" s="42" t="s">
        <v>12</v>
      </c>
      <c r="B110" s="1">
        <v>186510</v>
      </c>
      <c r="C110" s="2">
        <v>128388</v>
      </c>
      <c r="D110" s="2">
        <f>106511/2</f>
        <v>53255.5</v>
      </c>
      <c r="E110" s="2">
        <v>54185</v>
      </c>
      <c r="F110" s="21">
        <f t="shared" si="17"/>
        <v>422338.5</v>
      </c>
      <c r="G110" s="20"/>
    </row>
    <row r="111" spans="1:21" ht="15.75" hidden="1" thickBot="1" x14ac:dyDescent="0.3">
      <c r="A111" s="42" t="s">
        <v>13</v>
      </c>
      <c r="B111" s="1">
        <v>167388</v>
      </c>
      <c r="C111" s="2">
        <v>112517</v>
      </c>
      <c r="D111" s="2">
        <f>91563/2</f>
        <v>45781.5</v>
      </c>
      <c r="E111" s="2">
        <v>48581</v>
      </c>
      <c r="F111" s="21">
        <f t="shared" si="17"/>
        <v>374267.5</v>
      </c>
      <c r="G111" s="20"/>
    </row>
    <row r="112" spans="1:21" ht="15.75" hidden="1" thickBot="1" x14ac:dyDescent="0.3">
      <c r="A112" s="42" t="s">
        <v>14</v>
      </c>
      <c r="B112" s="1">
        <v>174770</v>
      </c>
      <c r="C112" s="2">
        <v>135934</v>
      </c>
      <c r="D112" s="2">
        <v>47092</v>
      </c>
      <c r="E112" s="2">
        <v>54027</v>
      </c>
      <c r="F112" s="21">
        <f t="shared" si="17"/>
        <v>411823</v>
      </c>
      <c r="G112" s="20"/>
    </row>
    <row r="113" spans="1:7" ht="15.75" hidden="1" thickBot="1" x14ac:dyDescent="0.3">
      <c r="A113" s="42" t="s">
        <v>15</v>
      </c>
      <c r="B113" s="1">
        <v>149110</v>
      </c>
      <c r="C113" s="2">
        <f>+C114-C112-C111-C110</f>
        <v>178161</v>
      </c>
      <c r="D113" s="2">
        <v>55556</v>
      </c>
      <c r="E113" s="2">
        <v>47807</v>
      </c>
      <c r="F113" s="21">
        <f t="shared" si="17"/>
        <v>430634</v>
      </c>
      <c r="G113" s="20"/>
    </row>
    <row r="114" spans="1:7" ht="15.75" hidden="1" thickBot="1" x14ac:dyDescent="0.3">
      <c r="A114" s="43" t="s">
        <v>16</v>
      </c>
      <c r="B114" s="4">
        <f>SUM(B110:B113)</f>
        <v>677778</v>
      </c>
      <c r="C114" s="5">
        <f>389000+166000</f>
        <v>555000</v>
      </c>
      <c r="D114" s="5">
        <f>SUM(D110:D113)</f>
        <v>201685</v>
      </c>
      <c r="E114" s="5">
        <f>SUM(E110:E113)</f>
        <v>204600</v>
      </c>
      <c r="F114" s="22">
        <f t="shared" si="17"/>
        <v>1639063</v>
      </c>
      <c r="G114" s="20"/>
    </row>
    <row r="115" spans="1:7" ht="15.75" hidden="1" thickBot="1" x14ac:dyDescent="0.3">
      <c r="A115" s="42" t="s">
        <v>17</v>
      </c>
      <c r="B115" s="1">
        <v>225052</v>
      </c>
      <c r="C115" s="2">
        <v>158691</v>
      </c>
      <c r="D115" s="2">
        <v>49567.5</v>
      </c>
      <c r="E115" s="2">
        <v>34726</v>
      </c>
      <c r="F115" s="21">
        <f t="shared" si="17"/>
        <v>468036.5</v>
      </c>
      <c r="G115" s="20"/>
    </row>
    <row r="116" spans="1:7" ht="15.75" hidden="1" thickBot="1" x14ac:dyDescent="0.3">
      <c r="A116" s="42" t="s">
        <v>18</v>
      </c>
      <c r="B116" s="1">
        <v>177689</v>
      </c>
      <c r="C116" s="2">
        <v>148335</v>
      </c>
      <c r="D116" s="2">
        <v>48099</v>
      </c>
      <c r="E116" s="2">
        <v>26707</v>
      </c>
      <c r="F116" s="21">
        <f t="shared" si="17"/>
        <v>400830</v>
      </c>
      <c r="G116" s="20"/>
    </row>
    <row r="117" spans="1:7" ht="15.75" hidden="1" thickBot="1" x14ac:dyDescent="0.3">
      <c r="A117" s="42" t="s">
        <v>19</v>
      </c>
      <c r="B117" s="1">
        <v>161731</v>
      </c>
      <c r="C117" s="2">
        <v>146356.29999999999</v>
      </c>
      <c r="D117" s="2">
        <v>38984.5</v>
      </c>
      <c r="E117" s="2">
        <v>37877</v>
      </c>
      <c r="F117" s="21">
        <f t="shared" si="17"/>
        <v>384948.8</v>
      </c>
      <c r="G117" s="20"/>
    </row>
    <row r="118" spans="1:7" ht="15.75" hidden="1" thickBot="1" x14ac:dyDescent="0.3">
      <c r="A118" s="42" t="s">
        <v>20</v>
      </c>
      <c r="B118" s="23">
        <v>170528</v>
      </c>
      <c r="C118" s="7">
        <v>176617.7</v>
      </c>
      <c r="D118" s="7">
        <v>52849</v>
      </c>
      <c r="E118" s="7">
        <v>41690</v>
      </c>
      <c r="F118" s="21">
        <f t="shared" si="17"/>
        <v>441684.7</v>
      </c>
      <c r="G118" s="20"/>
    </row>
    <row r="119" spans="1:7" ht="15.75" hidden="1" thickBot="1" x14ac:dyDescent="0.3">
      <c r="A119" s="43" t="s">
        <v>21</v>
      </c>
      <c r="B119" s="4">
        <f>SUM(B115:B118)</f>
        <v>735000</v>
      </c>
      <c r="C119" s="5">
        <f>SUM(C115:C118)</f>
        <v>630000</v>
      </c>
      <c r="D119" s="5">
        <f>SUM(D115:D118)</f>
        <v>189500</v>
      </c>
      <c r="E119" s="5">
        <f>SUM(E115:E118)</f>
        <v>141000</v>
      </c>
      <c r="F119" s="22">
        <f t="shared" si="17"/>
        <v>1695500</v>
      </c>
      <c r="G119" s="20"/>
    </row>
    <row r="120" spans="1:7" ht="15.75" hidden="1" thickBot="1" x14ac:dyDescent="0.3">
      <c r="A120" s="42" t="s">
        <v>22</v>
      </c>
      <c r="B120" s="1">
        <v>217376.6</v>
      </c>
      <c r="C120" s="2">
        <v>173104.5</v>
      </c>
      <c r="D120" s="2">
        <v>49158.5</v>
      </c>
      <c r="E120" s="2">
        <v>32700</v>
      </c>
      <c r="F120" s="21">
        <f t="shared" si="17"/>
        <v>472339.6</v>
      </c>
      <c r="G120" s="20"/>
    </row>
    <row r="121" spans="1:7" ht="15.75" hidden="1" thickBot="1" x14ac:dyDescent="0.3">
      <c r="A121" s="42" t="s">
        <v>23</v>
      </c>
      <c r="B121" s="1">
        <v>198357.1</v>
      </c>
      <c r="C121" s="2">
        <v>142854.79999999999</v>
      </c>
      <c r="D121" s="2">
        <v>44729</v>
      </c>
      <c r="E121" s="2">
        <v>28591</v>
      </c>
      <c r="F121" s="21">
        <f t="shared" si="17"/>
        <v>414531.9</v>
      </c>
      <c r="G121" s="20"/>
    </row>
    <row r="122" spans="1:7" ht="15.75" hidden="1" thickBot="1" x14ac:dyDescent="0.3">
      <c r="A122" s="42" t="s">
        <v>24</v>
      </c>
      <c r="B122" s="1">
        <v>204203.9</v>
      </c>
      <c r="C122" s="2">
        <v>98762.032999999996</v>
      </c>
      <c r="D122" s="2">
        <v>38573.5</v>
      </c>
      <c r="E122" s="2">
        <v>13395</v>
      </c>
      <c r="F122" s="21">
        <f t="shared" si="17"/>
        <v>354934.43299999996</v>
      </c>
      <c r="G122" s="20"/>
    </row>
    <row r="123" spans="1:7" ht="15.75" hidden="1" thickBot="1" x14ac:dyDescent="0.3">
      <c r="A123" s="42" t="s">
        <v>25</v>
      </c>
      <c r="B123" s="1">
        <v>154271.6</v>
      </c>
      <c r="C123" s="2">
        <v>77834.366999999998</v>
      </c>
      <c r="D123" s="2">
        <v>40960</v>
      </c>
      <c r="E123" s="2">
        <v>12525</v>
      </c>
      <c r="F123" s="21">
        <f t="shared" si="17"/>
        <v>285590.967</v>
      </c>
      <c r="G123" s="20"/>
    </row>
    <row r="124" spans="1:7" ht="15.75" hidden="1" thickBot="1" x14ac:dyDescent="0.3">
      <c r="A124" s="43" t="s">
        <v>26</v>
      </c>
      <c r="B124" s="4">
        <f>SUM(B120:B123)</f>
        <v>774209.2</v>
      </c>
      <c r="C124" s="5">
        <f>SUM(C120:C123)</f>
        <v>492555.69999999995</v>
      </c>
      <c r="D124" s="5">
        <f>SUM(D120:D123)</f>
        <v>173421</v>
      </c>
      <c r="E124" s="5">
        <f>SUM(E120:E123)</f>
        <v>87211</v>
      </c>
      <c r="F124" s="22">
        <f t="shared" si="17"/>
        <v>1527396.9</v>
      </c>
      <c r="G124" s="20"/>
    </row>
    <row r="125" spans="1:7" ht="15.75" hidden="1" thickBot="1" x14ac:dyDescent="0.3">
      <c r="A125" s="42" t="s">
        <v>27</v>
      </c>
      <c r="B125" s="1">
        <v>174967.2</v>
      </c>
      <c r="C125" s="2">
        <v>95326.56</v>
      </c>
      <c r="D125" s="2">
        <v>31142.5</v>
      </c>
      <c r="E125" s="2">
        <v>18293</v>
      </c>
      <c r="F125" s="21">
        <f t="shared" si="17"/>
        <v>319729.26</v>
      </c>
      <c r="G125" s="20"/>
    </row>
    <row r="126" spans="1:7" ht="15.75" hidden="1" thickBot="1" x14ac:dyDescent="0.3">
      <c r="A126" s="42" t="s">
        <v>28</v>
      </c>
      <c r="B126" s="1">
        <v>185102</v>
      </c>
      <c r="C126" s="2">
        <v>118396</v>
      </c>
      <c r="D126" s="2">
        <v>21591</v>
      </c>
      <c r="E126" s="2">
        <v>20078</v>
      </c>
      <c r="F126" s="21">
        <f t="shared" si="17"/>
        <v>345167</v>
      </c>
      <c r="G126" s="20"/>
    </row>
    <row r="127" spans="1:7" ht="15.75" hidden="1" thickBot="1" x14ac:dyDescent="0.3">
      <c r="A127" s="42" t="s">
        <v>29</v>
      </c>
      <c r="B127" s="1">
        <v>154694.93</v>
      </c>
      <c r="C127" s="2">
        <v>114747.819</v>
      </c>
      <c r="D127" s="2">
        <v>22121</v>
      </c>
      <c r="E127" s="2">
        <v>24386</v>
      </c>
      <c r="F127" s="21">
        <f t="shared" si="17"/>
        <v>315949.74900000001</v>
      </c>
      <c r="G127" s="20"/>
    </row>
    <row r="128" spans="1:7" ht="15.75" hidden="1" thickBot="1" x14ac:dyDescent="0.3">
      <c r="A128" s="42" t="s">
        <v>30</v>
      </c>
      <c r="B128" s="1">
        <v>202176</v>
      </c>
      <c r="C128" s="2">
        <v>147036</v>
      </c>
      <c r="D128" s="2">
        <v>26392</v>
      </c>
      <c r="E128" s="2">
        <v>29781</v>
      </c>
      <c r="F128" s="21">
        <f t="shared" si="17"/>
        <v>405385</v>
      </c>
      <c r="G128" s="20"/>
    </row>
    <row r="129" spans="1:7" ht="15.75" hidden="1" thickBot="1" x14ac:dyDescent="0.3">
      <c r="A129" s="44" t="s">
        <v>31</v>
      </c>
      <c r="B129" s="4">
        <v>716940</v>
      </c>
      <c r="C129" s="5">
        <v>475506</v>
      </c>
      <c r="D129" s="5">
        <v>101246</v>
      </c>
      <c r="E129" s="5">
        <v>92538</v>
      </c>
      <c r="F129" s="6">
        <f>SUM(B129:E129)</f>
        <v>1386230</v>
      </c>
      <c r="G129" s="20"/>
    </row>
    <row r="130" spans="1:7" ht="15.75" hidden="1" thickBot="1" x14ac:dyDescent="0.3">
      <c r="A130" s="42" t="s">
        <v>32</v>
      </c>
      <c r="B130" s="1">
        <v>241941</v>
      </c>
      <c r="C130" s="2">
        <v>140456</v>
      </c>
      <c r="D130" s="2">
        <v>40097.5</v>
      </c>
      <c r="E130" s="2">
        <v>29130</v>
      </c>
      <c r="F130" s="21">
        <f>SUM(B130:E130)</f>
        <v>451624.5</v>
      </c>
      <c r="G130" s="20"/>
    </row>
    <row r="131" spans="1:7" ht="15.75" hidden="1" thickBot="1" x14ac:dyDescent="0.3">
      <c r="A131" s="42" t="s">
        <v>33</v>
      </c>
      <c r="B131" s="1">
        <v>209137.8</v>
      </c>
      <c r="C131" s="2">
        <v>117793.963</v>
      </c>
      <c r="D131" s="2">
        <v>38834.5</v>
      </c>
      <c r="E131" s="2">
        <v>19170</v>
      </c>
      <c r="F131" s="21">
        <f>SUM(B131:E131)</f>
        <v>384936.26299999998</v>
      </c>
      <c r="G131" s="20"/>
    </row>
    <row r="132" spans="1:7" ht="15.75" hidden="1" thickBot="1" x14ac:dyDescent="0.3">
      <c r="A132" s="42" t="s">
        <v>34</v>
      </c>
      <c r="B132" s="1">
        <v>194672</v>
      </c>
      <c r="C132" s="2">
        <v>122533.117</v>
      </c>
      <c r="D132" s="2">
        <v>41874</v>
      </c>
      <c r="E132" s="2">
        <v>31112</v>
      </c>
      <c r="F132" s="21">
        <f>SUM(B132:E132)</f>
        <v>390191.11699999997</v>
      </c>
      <c r="G132" s="20"/>
    </row>
    <row r="133" spans="1:7" ht="15.75" hidden="1" thickBot="1" x14ac:dyDescent="0.3">
      <c r="A133" s="42" t="s">
        <v>35</v>
      </c>
      <c r="B133" s="1">
        <v>168726.2</v>
      </c>
      <c r="C133" s="2">
        <v>153145.11499999999</v>
      </c>
      <c r="D133" s="2">
        <v>52955</v>
      </c>
      <c r="E133" s="2">
        <v>35519</v>
      </c>
      <c r="F133" s="21">
        <f>SUM(B133:E133)</f>
        <v>410345.315</v>
      </c>
      <c r="G133" s="20"/>
    </row>
    <row r="134" spans="1:7" ht="15.75" hidden="1" thickBot="1" x14ac:dyDescent="0.3">
      <c r="A134" s="44" t="s">
        <v>36</v>
      </c>
      <c r="B134" s="4">
        <f>SUM(B130:B133)</f>
        <v>814477</v>
      </c>
      <c r="C134" s="5">
        <f>SUM(C130:C133)</f>
        <v>533928.19499999995</v>
      </c>
      <c r="D134" s="5">
        <f>SUM(D130:D133)</f>
        <v>173761</v>
      </c>
      <c r="E134" s="5">
        <f>SUM(E130:E133)</f>
        <v>114931</v>
      </c>
      <c r="F134" s="6">
        <f>SUM(F130:F133)</f>
        <v>1637097.1949999998</v>
      </c>
      <c r="G134" s="20"/>
    </row>
    <row r="135" spans="1:7" ht="15.75" hidden="1" thickBot="1" x14ac:dyDescent="0.3">
      <c r="A135" s="42" t="s">
        <v>37</v>
      </c>
      <c r="B135" s="1">
        <v>174544</v>
      </c>
      <c r="C135" s="2">
        <v>132371.9</v>
      </c>
      <c r="D135" s="2">
        <v>51842</v>
      </c>
      <c r="E135" s="2">
        <v>33775</v>
      </c>
      <c r="F135" s="21">
        <f>SUM(B135:E135)</f>
        <v>392532.9</v>
      </c>
      <c r="G135" s="20"/>
    </row>
    <row r="136" spans="1:7" ht="15.75" hidden="1" thickBot="1" x14ac:dyDescent="0.3">
      <c r="A136" s="42" t="s">
        <v>38</v>
      </c>
      <c r="B136" s="1">
        <v>149475</v>
      </c>
      <c r="C136" s="2">
        <v>126657</v>
      </c>
      <c r="D136" s="2">
        <v>52315</v>
      </c>
      <c r="E136" s="2">
        <v>32102</v>
      </c>
      <c r="F136" s="21">
        <f>SUM(B136:E136)</f>
        <v>360549</v>
      </c>
      <c r="G136" s="20"/>
    </row>
    <row r="137" spans="1:7" ht="15.75" hidden="1" thickBot="1" x14ac:dyDescent="0.3">
      <c r="A137" s="42" t="s">
        <v>39</v>
      </c>
      <c r="B137" s="1">
        <v>150794</v>
      </c>
      <c r="C137" s="2">
        <v>112825.79300000001</v>
      </c>
      <c r="D137" s="2">
        <v>45643.5</v>
      </c>
      <c r="E137" s="2">
        <v>40067</v>
      </c>
      <c r="F137" s="21">
        <f>SUM(B137:E137)</f>
        <v>349330.29300000001</v>
      </c>
      <c r="G137" s="20"/>
    </row>
    <row r="138" spans="1:7" ht="15.75" hidden="1" thickBot="1" x14ac:dyDescent="0.3">
      <c r="A138" s="42" t="s">
        <v>40</v>
      </c>
      <c r="B138" s="1">
        <v>157146</v>
      </c>
      <c r="C138" s="2">
        <v>142164.96899999998</v>
      </c>
      <c r="D138" s="2">
        <v>55878</v>
      </c>
      <c r="E138" s="2">
        <v>46056</v>
      </c>
      <c r="F138" s="21">
        <f>SUM(B138:E138)</f>
        <v>401244.96899999998</v>
      </c>
      <c r="G138" s="20"/>
    </row>
    <row r="139" spans="1:7" ht="15.75" hidden="1" thickBot="1" x14ac:dyDescent="0.3">
      <c r="A139" s="44" t="s">
        <v>41</v>
      </c>
      <c r="B139" s="4">
        <f>SUM(B135:B138)</f>
        <v>631959</v>
      </c>
      <c r="C139" s="5">
        <f>SUM(C135:C138)</f>
        <v>514019.66199999995</v>
      </c>
      <c r="D139" s="5">
        <f>SUM(D135:D138)</f>
        <v>205678.5</v>
      </c>
      <c r="E139" s="5">
        <f>SUM(E135:E138)</f>
        <v>152000</v>
      </c>
      <c r="F139" s="6">
        <f>SUM(F135:F138)</f>
        <v>1503657.162</v>
      </c>
      <c r="G139" s="19"/>
    </row>
    <row r="140" spans="1:7" ht="15.75" hidden="1" thickBot="1" x14ac:dyDescent="0.3">
      <c r="A140" s="42" t="s">
        <v>42</v>
      </c>
      <c r="B140" s="1">
        <v>249980</v>
      </c>
      <c r="C140" s="2">
        <v>128871.386</v>
      </c>
      <c r="D140" s="2">
        <v>57757.5</v>
      </c>
      <c r="E140" s="2">
        <v>35662</v>
      </c>
      <c r="F140" s="21">
        <f>SUM(B140:E140)</f>
        <v>472270.886</v>
      </c>
      <c r="G140" s="19"/>
    </row>
    <row r="141" spans="1:7" ht="15.75" hidden="1" thickBot="1" x14ac:dyDescent="0.3">
      <c r="A141" s="42" t="s">
        <v>43</v>
      </c>
      <c r="B141" s="1">
        <v>205494</v>
      </c>
      <c r="C141" s="2">
        <v>116863.014</v>
      </c>
      <c r="D141" s="2">
        <v>41293.5</v>
      </c>
      <c r="E141" s="2">
        <v>20197</v>
      </c>
      <c r="F141" s="21">
        <f>SUM(B141:E141)</f>
        <v>383847.51399999997</v>
      </c>
      <c r="G141" s="19"/>
    </row>
    <row r="142" spans="1:7" ht="15.75" hidden="1" thickBot="1" x14ac:dyDescent="0.3">
      <c r="A142" s="42" t="s">
        <v>44</v>
      </c>
      <c r="B142" s="1">
        <v>170948</v>
      </c>
      <c r="C142" s="2">
        <v>108534.5</v>
      </c>
      <c r="D142" s="2">
        <v>51267</v>
      </c>
      <c r="E142" s="2">
        <v>30012</v>
      </c>
      <c r="F142" s="21">
        <f>SUM(B142:E142)</f>
        <v>360761.5</v>
      </c>
      <c r="G142" s="19"/>
    </row>
    <row r="143" spans="1:7" ht="15.75" hidden="1" thickBot="1" x14ac:dyDescent="0.3">
      <c r="A143" s="42" t="s">
        <v>45</v>
      </c>
      <c r="B143" s="1">
        <v>156782</v>
      </c>
      <c r="C143" s="2">
        <v>136344.6</v>
      </c>
      <c r="D143" s="2">
        <v>47283</v>
      </c>
      <c r="E143" s="2">
        <v>35496</v>
      </c>
      <c r="F143" s="21">
        <f>SUM(B143:E143)</f>
        <v>375905.6</v>
      </c>
      <c r="G143" s="24"/>
    </row>
    <row r="144" spans="1:7" ht="15.75" hidden="1" thickBot="1" x14ac:dyDescent="0.3">
      <c r="A144" s="45" t="s">
        <v>46</v>
      </c>
      <c r="B144" s="8">
        <f>SUM(B140:B143)</f>
        <v>783204</v>
      </c>
      <c r="C144" s="9">
        <f>SUM(C140:C143)</f>
        <v>490613.5</v>
      </c>
      <c r="D144" s="9">
        <f>SUM(D140:D143)</f>
        <v>197601</v>
      </c>
      <c r="E144" s="9">
        <f>SUM(E140:E143)</f>
        <v>121367</v>
      </c>
      <c r="F144" s="46">
        <f>SUM(F140:F143)</f>
        <v>1592785.5</v>
      </c>
      <c r="G144" s="19"/>
    </row>
    <row r="145" spans="1:7" ht="15.75" hidden="1" thickBot="1" x14ac:dyDescent="0.3">
      <c r="A145" s="42" t="s">
        <v>47</v>
      </c>
      <c r="B145" s="1">
        <v>229328</v>
      </c>
      <c r="C145" s="2">
        <v>141612</v>
      </c>
      <c r="D145" s="2">
        <v>51812</v>
      </c>
      <c r="E145" s="2">
        <v>32304</v>
      </c>
      <c r="F145" s="21">
        <f>SUM(B145:E145)</f>
        <v>455056</v>
      </c>
      <c r="G145" s="20"/>
    </row>
    <row r="146" spans="1:7" ht="15.75" hidden="1" thickBot="1" x14ac:dyDescent="0.3">
      <c r="A146" s="42" t="s">
        <v>48</v>
      </c>
      <c r="B146" s="1">
        <v>181518</v>
      </c>
      <c r="C146" s="2">
        <v>126788.8</v>
      </c>
      <c r="D146" s="2">
        <v>47066</v>
      </c>
      <c r="E146" s="2">
        <v>28389</v>
      </c>
      <c r="F146" s="21">
        <f>SUM(B146:E146)</f>
        <v>383761.8</v>
      </c>
      <c r="G146" s="20"/>
    </row>
    <row r="147" spans="1:7" ht="15.75" hidden="1" thickBot="1" x14ac:dyDescent="0.3">
      <c r="A147" s="42" t="s">
        <v>49</v>
      </c>
      <c r="B147" s="1">
        <v>159874</v>
      </c>
      <c r="C147" s="2">
        <v>115409.2</v>
      </c>
      <c r="D147" s="2">
        <v>46050</v>
      </c>
      <c r="E147" s="2">
        <v>31178</v>
      </c>
      <c r="F147" s="21">
        <f>SUM(B147:E147)</f>
        <v>352511.2</v>
      </c>
      <c r="G147" s="20"/>
    </row>
    <row r="148" spans="1:7" ht="15.75" hidden="1" thickBot="1" x14ac:dyDescent="0.3">
      <c r="A148" s="42" t="s">
        <v>50</v>
      </c>
      <c r="B148" s="1">
        <v>139326</v>
      </c>
      <c r="C148" s="2">
        <v>140695.79999999999</v>
      </c>
      <c r="D148" s="2">
        <v>46335.5</v>
      </c>
      <c r="E148" s="2">
        <v>33733</v>
      </c>
      <c r="F148" s="21">
        <f>SUM(B148:E148)</f>
        <v>360090.3</v>
      </c>
      <c r="G148" s="20"/>
    </row>
    <row r="149" spans="1:7" ht="15.75" hidden="1" thickBot="1" x14ac:dyDescent="0.3">
      <c r="A149" s="44" t="s">
        <v>51</v>
      </c>
      <c r="B149" s="4">
        <f>SUM(B145:B148)</f>
        <v>710046</v>
      </c>
      <c r="C149" s="5">
        <f>SUM(C145:C148)</f>
        <v>524505.80000000005</v>
      </c>
      <c r="D149" s="5">
        <f>SUM(D145:D148)</f>
        <v>191263.5</v>
      </c>
      <c r="E149" s="12">
        <f>SUM(E145:E148)</f>
        <v>125604</v>
      </c>
      <c r="F149" s="6">
        <f>SUM(F145:F148)</f>
        <v>1551419.3</v>
      </c>
      <c r="G149" s="19"/>
    </row>
    <row r="150" spans="1:7" ht="15.75" hidden="1" thickBot="1" x14ac:dyDescent="0.3">
      <c r="A150" s="42" t="s">
        <v>52</v>
      </c>
      <c r="B150" s="1">
        <v>170913</v>
      </c>
      <c r="C150" s="2">
        <v>158893.6</v>
      </c>
      <c r="D150" s="2">
        <v>60302</v>
      </c>
      <c r="E150" s="2">
        <v>35461</v>
      </c>
      <c r="F150" s="21">
        <f>SUM(B150:E150)</f>
        <v>425569.6</v>
      </c>
      <c r="G150" s="19"/>
    </row>
    <row r="151" spans="1:7" ht="15.75" hidden="1" thickBot="1" x14ac:dyDescent="0.3">
      <c r="A151" s="42" t="s">
        <v>53</v>
      </c>
      <c r="B151" s="1">
        <v>155333</v>
      </c>
      <c r="C151" s="2">
        <v>152500.69999999998</v>
      </c>
      <c r="D151" s="2">
        <v>50095</v>
      </c>
      <c r="E151" s="2">
        <v>26840</v>
      </c>
      <c r="F151" s="21">
        <f>SUM(B151:E151)</f>
        <v>384768.69999999995</v>
      </c>
      <c r="G151" s="19"/>
    </row>
    <row r="152" spans="1:7" ht="15.75" hidden="1" thickBot="1" x14ac:dyDescent="0.3">
      <c r="A152" s="42" t="s">
        <v>54</v>
      </c>
      <c r="B152" s="1">
        <v>140114</v>
      </c>
      <c r="C152" s="2">
        <v>139365.20000000001</v>
      </c>
      <c r="D152" s="2">
        <v>48023</v>
      </c>
      <c r="E152" s="2">
        <v>35195</v>
      </c>
      <c r="F152" s="21">
        <f>SUM(B152:E152)</f>
        <v>362697.2</v>
      </c>
      <c r="G152" s="20"/>
    </row>
    <row r="153" spans="1:7" ht="15.75" hidden="1" thickBot="1" x14ac:dyDescent="0.3">
      <c r="A153" s="42" t="s">
        <v>55</v>
      </c>
      <c r="B153" s="1">
        <v>128786</v>
      </c>
      <c r="C153" s="2">
        <v>167903.2</v>
      </c>
      <c r="D153" s="2">
        <v>46993.5</v>
      </c>
      <c r="E153" s="2">
        <v>41767</v>
      </c>
      <c r="F153" s="21">
        <f>SUM(B153:E153)</f>
        <v>385449.7</v>
      </c>
      <c r="G153" s="25"/>
    </row>
    <row r="154" spans="1:7" ht="15.75" hidden="1" thickBot="1" x14ac:dyDescent="0.3">
      <c r="A154" s="44" t="s">
        <v>56</v>
      </c>
      <c r="B154" s="4">
        <f>SUM(B150:B153)</f>
        <v>595146</v>
      </c>
      <c r="C154" s="5">
        <f>SUM(C150:C153)</f>
        <v>618662.69999999995</v>
      </c>
      <c r="D154" s="5">
        <f>SUM(D150:D153)</f>
        <v>205413.5</v>
      </c>
      <c r="E154" s="5">
        <f>SUM(E150:E153)</f>
        <v>139263</v>
      </c>
      <c r="F154" s="6">
        <f>SUM(F150:F153)</f>
        <v>1558485.2</v>
      </c>
      <c r="G154" s="26"/>
    </row>
    <row r="155" spans="1:7" ht="15" hidden="1" x14ac:dyDescent="0.25">
      <c r="A155" s="50" t="s">
        <v>57</v>
      </c>
      <c r="B155" s="2">
        <v>157111</v>
      </c>
      <c r="C155" s="2">
        <v>161760.4</v>
      </c>
      <c r="D155" s="2">
        <v>84662</v>
      </c>
      <c r="E155" s="2">
        <v>47732</v>
      </c>
      <c r="F155" s="17">
        <f>SUM(B155:E155)</f>
        <v>451265.4</v>
      </c>
      <c r="G155" s="26"/>
    </row>
    <row r="156" spans="1:7" ht="15" hidden="1" x14ac:dyDescent="0.25">
      <c r="A156" s="48" t="s">
        <v>58</v>
      </c>
      <c r="B156" s="2">
        <v>140678</v>
      </c>
      <c r="C156" s="2">
        <v>147460.4</v>
      </c>
      <c r="D156" s="2">
        <v>60006</v>
      </c>
      <c r="E156" s="2">
        <v>37542</v>
      </c>
      <c r="F156" s="3">
        <f>SUM(B156:E156)</f>
        <v>385686.4</v>
      </c>
      <c r="G156" s="26"/>
    </row>
    <row r="157" spans="1:7" ht="15" hidden="1" x14ac:dyDescent="0.25">
      <c r="A157" s="48" t="s">
        <v>59</v>
      </c>
      <c r="B157" s="2">
        <v>148954</v>
      </c>
      <c r="C157" s="2">
        <v>142790.20000000001</v>
      </c>
      <c r="D157" s="2">
        <v>60663</v>
      </c>
      <c r="E157" s="2">
        <v>31079</v>
      </c>
      <c r="F157" s="3">
        <f>SUM(B157:E157)</f>
        <v>383486.2</v>
      </c>
      <c r="G157" s="27"/>
    </row>
    <row r="158" spans="1:7" ht="15.75" hidden="1" thickBot="1" x14ac:dyDescent="0.3">
      <c r="A158" s="51" t="s">
        <v>60</v>
      </c>
      <c r="B158" s="2">
        <v>136750</v>
      </c>
      <c r="C158" s="2">
        <v>163495.90000000002</v>
      </c>
      <c r="D158" s="2">
        <v>69974</v>
      </c>
      <c r="E158" s="2">
        <v>33896</v>
      </c>
      <c r="F158" s="18">
        <f>SUM(B158:E158)</f>
        <v>404115.9</v>
      </c>
      <c r="G158" s="27"/>
    </row>
    <row r="159" spans="1:7" ht="15.75" hidden="1" thickBot="1" x14ac:dyDescent="0.3">
      <c r="A159" s="44" t="s">
        <v>61</v>
      </c>
      <c r="B159" s="4">
        <f>SUM(B155:B158)</f>
        <v>583493</v>
      </c>
      <c r="C159" s="5">
        <f>SUM(C155:C158)</f>
        <v>615506.9</v>
      </c>
      <c r="D159" s="5">
        <f>SUM(D155:D158)</f>
        <v>275305</v>
      </c>
      <c r="E159" s="5">
        <f>SUM(E155:E158)</f>
        <v>150249</v>
      </c>
      <c r="F159" s="6">
        <f>SUM(F155:F158)</f>
        <v>1624553.9</v>
      </c>
      <c r="G159" s="27"/>
    </row>
    <row r="160" spans="1:7" ht="15" hidden="1" x14ac:dyDescent="0.25">
      <c r="A160" s="50" t="s">
        <v>62</v>
      </c>
      <c r="B160" s="2">
        <v>150228</v>
      </c>
      <c r="C160" s="2">
        <v>161141.5</v>
      </c>
      <c r="D160" s="2">
        <v>49767</v>
      </c>
      <c r="E160" s="2">
        <v>41103</v>
      </c>
      <c r="F160" s="17">
        <f>SUM(B160:E160)</f>
        <v>402239.5</v>
      </c>
      <c r="G160" s="28"/>
    </row>
    <row r="161" spans="1:12" ht="15" hidden="1" x14ac:dyDescent="0.25">
      <c r="A161" s="48" t="s">
        <v>63</v>
      </c>
      <c r="B161" s="2">
        <v>144997</v>
      </c>
      <c r="C161" s="2">
        <v>144316.1</v>
      </c>
      <c r="D161" s="2">
        <v>44082</v>
      </c>
      <c r="E161" s="2">
        <v>32227</v>
      </c>
      <c r="F161" s="3">
        <f>SUM(B161:E161)</f>
        <v>365622.1</v>
      </c>
      <c r="G161" s="28"/>
    </row>
    <row r="162" spans="1:12" ht="15" hidden="1" x14ac:dyDescent="0.25">
      <c r="A162" s="48" t="s">
        <v>64</v>
      </c>
      <c r="B162" s="2">
        <v>122507</v>
      </c>
      <c r="C162" s="2">
        <v>145797.5</v>
      </c>
      <c r="D162" s="2">
        <v>69436</v>
      </c>
      <c r="E162" s="2">
        <v>43073</v>
      </c>
      <c r="F162" s="3">
        <f>SUM(B162:E162)</f>
        <v>380813.5</v>
      </c>
      <c r="G162" s="28"/>
    </row>
    <row r="163" spans="1:12" ht="15.75" hidden="1" thickBot="1" x14ac:dyDescent="0.3">
      <c r="A163" s="48" t="s">
        <v>65</v>
      </c>
      <c r="B163" s="2">
        <v>134934</v>
      </c>
      <c r="C163" s="2">
        <v>169652.80000000002</v>
      </c>
      <c r="D163" s="2">
        <v>93870</v>
      </c>
      <c r="E163" s="2">
        <v>37778</v>
      </c>
      <c r="F163" s="18">
        <f>SUM(B163:E163)</f>
        <v>436234.80000000005</v>
      </c>
      <c r="G163" s="28"/>
    </row>
    <row r="164" spans="1:12" ht="15.75" hidden="1" thickBot="1" x14ac:dyDescent="0.3">
      <c r="A164" s="86" t="s">
        <v>66</v>
      </c>
      <c r="B164" s="36">
        <f>SUM(B160:B163)</f>
        <v>552666</v>
      </c>
      <c r="C164" s="36">
        <f>SUM(C160:C163)</f>
        <v>620907.9</v>
      </c>
      <c r="D164" s="36">
        <f>SUM(D160:D163)</f>
        <v>257155</v>
      </c>
      <c r="E164" s="36">
        <f>SUM(E160:E163)</f>
        <v>154181</v>
      </c>
      <c r="F164" s="6">
        <f>SUM(F160:F163)</f>
        <v>1584909.9000000001</v>
      </c>
      <c r="G164" s="28"/>
    </row>
    <row r="165" spans="1:12" ht="15" hidden="1" x14ac:dyDescent="0.25">
      <c r="A165" s="50" t="s">
        <v>67</v>
      </c>
      <c r="B165" s="2">
        <v>135122</v>
      </c>
      <c r="C165" s="2">
        <v>161398.40000000002</v>
      </c>
      <c r="D165" s="2">
        <v>104704</v>
      </c>
      <c r="E165" s="2">
        <v>37442</v>
      </c>
      <c r="F165" s="17">
        <f>SUM(B165:E165)</f>
        <v>438666.4</v>
      </c>
      <c r="G165" s="28"/>
    </row>
    <row r="166" spans="1:12" ht="15" hidden="1" x14ac:dyDescent="0.25">
      <c r="A166" s="48" t="s">
        <v>68</v>
      </c>
      <c r="B166" s="2">
        <v>140900</v>
      </c>
      <c r="C166" s="2">
        <v>145280.20000000001</v>
      </c>
      <c r="D166" s="2">
        <v>88250</v>
      </c>
      <c r="E166" s="2">
        <v>40450</v>
      </c>
      <c r="F166" s="3">
        <f>SUM(B166:E166)</f>
        <v>414880.2</v>
      </c>
      <c r="G166" s="28"/>
    </row>
    <row r="167" spans="1:12" ht="15" hidden="1" x14ac:dyDescent="0.25">
      <c r="A167" s="48" t="s">
        <v>69</v>
      </c>
      <c r="B167" s="2">
        <v>137070</v>
      </c>
      <c r="C167" s="2">
        <v>144096.89999999997</v>
      </c>
      <c r="D167" s="2">
        <v>89829</v>
      </c>
      <c r="E167" s="2">
        <v>42070</v>
      </c>
      <c r="F167" s="3">
        <f>SUM(B167:E167)</f>
        <v>413065.89999999997</v>
      </c>
      <c r="G167" s="28"/>
    </row>
    <row r="168" spans="1:12" ht="15.75" hidden="1" thickBot="1" x14ac:dyDescent="0.3">
      <c r="A168" s="51" t="s">
        <v>70</v>
      </c>
      <c r="B168" s="2">
        <v>139241</v>
      </c>
      <c r="C168" s="2">
        <v>153442.69999999998</v>
      </c>
      <c r="D168" s="2">
        <v>100361</v>
      </c>
      <c r="E168" s="2">
        <v>51598</v>
      </c>
      <c r="F168" s="18">
        <f>SUM(B168:E168)</f>
        <v>444642.69999999995</v>
      </c>
      <c r="G168" s="28"/>
    </row>
    <row r="169" spans="1:12" ht="15.75" hidden="1" thickBot="1" x14ac:dyDescent="0.3">
      <c r="A169" s="53" t="s">
        <v>71</v>
      </c>
      <c r="B169" s="36">
        <f>SUM(B165:B168)</f>
        <v>552333</v>
      </c>
      <c r="C169" s="36">
        <f>SUM(C165:C168)</f>
        <v>604218.19999999995</v>
      </c>
      <c r="D169" s="36">
        <f>SUM(D165:D168)</f>
        <v>383144</v>
      </c>
      <c r="E169" s="36">
        <f>SUM(E165:E168)</f>
        <v>171560</v>
      </c>
      <c r="F169" s="6">
        <f>SUM(F165:F168)</f>
        <v>1711255.2</v>
      </c>
      <c r="G169" s="28"/>
    </row>
    <row r="170" spans="1:12" ht="15" hidden="1" x14ac:dyDescent="0.25">
      <c r="A170" s="50" t="s">
        <v>72</v>
      </c>
      <c r="B170" s="2">
        <v>140979</v>
      </c>
      <c r="C170" s="2">
        <v>157388.50000000003</v>
      </c>
      <c r="D170" s="2">
        <v>121378</v>
      </c>
      <c r="E170" s="2">
        <v>32775</v>
      </c>
      <c r="F170" s="17">
        <f>SUM(B170:E170)</f>
        <v>452520.5</v>
      </c>
      <c r="G170" s="28"/>
    </row>
    <row r="171" spans="1:12" ht="15" hidden="1" x14ac:dyDescent="0.25">
      <c r="A171" s="48" t="s">
        <v>73</v>
      </c>
      <c r="B171" s="2">
        <v>125333</v>
      </c>
      <c r="C171" s="2">
        <v>141722.69999999998</v>
      </c>
      <c r="D171" s="2">
        <v>96573</v>
      </c>
      <c r="E171" s="2">
        <v>28528</v>
      </c>
      <c r="F171" s="3">
        <f>SUM(B171:E171)</f>
        <v>392156.69999999995</v>
      </c>
      <c r="G171" s="28"/>
    </row>
    <row r="172" spans="1:12" ht="15" hidden="1" x14ac:dyDescent="0.25">
      <c r="A172" s="48" t="s">
        <v>74</v>
      </c>
      <c r="B172" s="2">
        <v>137397</v>
      </c>
      <c r="C172" s="2">
        <v>123588.59000000001</v>
      </c>
      <c r="D172" s="2">
        <v>92701</v>
      </c>
      <c r="E172" s="2">
        <v>30384</v>
      </c>
      <c r="F172" s="3">
        <f>SUM(B172:E172)</f>
        <v>384070.59</v>
      </c>
      <c r="G172" s="28"/>
    </row>
    <row r="173" spans="1:12" ht="15.75" hidden="1" thickBot="1" x14ac:dyDescent="0.3">
      <c r="A173" s="51" t="s">
        <v>75</v>
      </c>
      <c r="B173" s="2">
        <v>126593</v>
      </c>
      <c r="C173" s="2">
        <v>145239.51</v>
      </c>
      <c r="D173" s="2">
        <v>114852</v>
      </c>
      <c r="E173" s="2">
        <v>36931</v>
      </c>
      <c r="F173" s="18">
        <f>SUM(B173:E173)</f>
        <v>423615.51</v>
      </c>
      <c r="G173" s="28"/>
      <c r="H173" s="54"/>
      <c r="I173" s="54"/>
      <c r="J173" s="54"/>
      <c r="K173" s="54"/>
      <c r="L173" s="54"/>
    </row>
    <row r="174" spans="1:12" ht="15.75" hidden="1" thickBot="1" x14ac:dyDescent="0.3">
      <c r="A174" s="53" t="s">
        <v>76</v>
      </c>
      <c r="B174" s="36">
        <f>SUM(B170:B173)</f>
        <v>530302</v>
      </c>
      <c r="C174" s="36">
        <f>SUM(C170:C173)</f>
        <v>567939.30000000005</v>
      </c>
      <c r="D174" s="36">
        <f>SUM(D170:D173)</f>
        <v>425504</v>
      </c>
      <c r="E174" s="36">
        <f>SUM(E170:E173)</f>
        <v>128618</v>
      </c>
      <c r="F174" s="6">
        <f>SUM(F170:F173)</f>
        <v>1652363.3</v>
      </c>
      <c r="G174" s="28"/>
      <c r="H174" s="73"/>
      <c r="I174" s="73"/>
      <c r="J174" s="73"/>
      <c r="K174" s="73"/>
      <c r="L174" s="73"/>
    </row>
    <row r="175" spans="1:12" ht="15" x14ac:dyDescent="0.25">
      <c r="A175" s="50" t="s">
        <v>77</v>
      </c>
      <c r="B175" s="2">
        <v>136139</v>
      </c>
      <c r="C175" s="2">
        <v>131692.80000000002</v>
      </c>
      <c r="D175" s="2">
        <v>90055</v>
      </c>
      <c r="E175" s="2">
        <v>27019</v>
      </c>
      <c r="F175" s="29">
        <f>SUM(B175:E175)</f>
        <v>384905.80000000005</v>
      </c>
      <c r="G175" s="28"/>
      <c r="H175" s="71"/>
      <c r="I175" s="71"/>
      <c r="J175" s="71"/>
      <c r="K175" s="71"/>
      <c r="L175" s="69"/>
    </row>
    <row r="176" spans="1:12" ht="15" x14ac:dyDescent="0.25">
      <c r="A176" s="48" t="s">
        <v>78</v>
      </c>
      <c r="B176" s="2">
        <v>141735</v>
      </c>
      <c r="C176" s="2">
        <v>122239.2</v>
      </c>
      <c r="D176" s="2">
        <v>68376</v>
      </c>
      <c r="E176" s="2">
        <v>20254</v>
      </c>
      <c r="F176" s="30">
        <f>SUM(B176:E176)</f>
        <v>352604.2</v>
      </c>
      <c r="G176" s="28"/>
      <c r="H176" s="54"/>
      <c r="I176" s="69"/>
      <c r="J176" s="69"/>
      <c r="K176" s="69"/>
      <c r="L176" s="69"/>
    </row>
    <row r="177" spans="1:19" ht="15" x14ac:dyDescent="0.25">
      <c r="A177" s="48" t="s">
        <v>79</v>
      </c>
      <c r="B177" s="2">
        <v>118429</v>
      </c>
      <c r="C177" s="2">
        <v>113571.3</v>
      </c>
      <c r="D177" s="2">
        <v>70357</v>
      </c>
      <c r="E177" s="2">
        <v>23276</v>
      </c>
      <c r="F177" s="30">
        <f>SUM(B177:E177)</f>
        <v>325633.3</v>
      </c>
      <c r="G177" s="28"/>
      <c r="H177" s="54"/>
      <c r="I177" s="69"/>
      <c r="J177" s="69"/>
      <c r="K177" s="69"/>
      <c r="L177" s="69"/>
    </row>
    <row r="178" spans="1:19" ht="15.75" thickBot="1" x14ac:dyDescent="0.3">
      <c r="A178" s="48" t="s">
        <v>80</v>
      </c>
      <c r="B178" s="2">
        <v>131825</v>
      </c>
      <c r="C178" s="2">
        <v>131958.79999999999</v>
      </c>
      <c r="D178" s="2">
        <v>58243</v>
      </c>
      <c r="E178" s="2">
        <v>31342</v>
      </c>
      <c r="F178" s="30">
        <f>SUM(B178:E178)</f>
        <v>353368.8</v>
      </c>
      <c r="G178" s="28"/>
      <c r="I178" s="69"/>
      <c r="J178" s="69"/>
      <c r="K178" s="69"/>
      <c r="L178" s="69"/>
    </row>
    <row r="179" spans="1:19" ht="15.75" customHeight="1" thickBot="1" x14ac:dyDescent="0.3">
      <c r="A179" s="79" t="s">
        <v>81</v>
      </c>
      <c r="B179" s="87">
        <f>SUM(B175:B178)</f>
        <v>528128</v>
      </c>
      <c r="C179" s="36">
        <f t="shared" ref="C179:F179" si="18">SUM(C175:C178)</f>
        <v>499462.1</v>
      </c>
      <c r="D179" s="36">
        <f t="shared" si="18"/>
        <v>287031</v>
      </c>
      <c r="E179" s="36">
        <f t="shared" si="18"/>
        <v>101891</v>
      </c>
      <c r="F179" s="80">
        <f t="shared" si="18"/>
        <v>1416512.1</v>
      </c>
      <c r="G179" s="28"/>
      <c r="I179" s="69"/>
      <c r="J179" s="69"/>
      <c r="K179" s="69"/>
      <c r="L179" s="69"/>
    </row>
    <row r="180" spans="1:19" ht="15" x14ac:dyDescent="0.25">
      <c r="A180" s="50" t="s">
        <v>111</v>
      </c>
      <c r="B180" s="14">
        <v>148713.00100000002</v>
      </c>
      <c r="C180" s="88">
        <v>76139</v>
      </c>
      <c r="D180" s="14">
        <v>54164</v>
      </c>
      <c r="E180" s="14">
        <v>14930</v>
      </c>
      <c r="F180" s="81">
        <f>SUM(B180:E180)</f>
        <v>293946.00100000005</v>
      </c>
      <c r="G180" s="84"/>
      <c r="H180" s="71"/>
      <c r="I180" s="71"/>
      <c r="J180" s="71"/>
      <c r="K180" s="71"/>
      <c r="L180" s="69"/>
      <c r="P180" s="110"/>
      <c r="Q180" s="110"/>
      <c r="R180" s="110"/>
      <c r="S180" s="110"/>
    </row>
    <row r="181" spans="1:19" ht="15" x14ac:dyDescent="0.25">
      <c r="A181" s="48" t="s">
        <v>112</v>
      </c>
      <c r="B181" s="2">
        <v>132686.99900000001</v>
      </c>
      <c r="C181" s="2">
        <v>92717.9</v>
      </c>
      <c r="D181" s="2">
        <v>30096</v>
      </c>
      <c r="E181" s="2">
        <v>15061</v>
      </c>
      <c r="F181" s="82">
        <f>SUM(B181:E181)</f>
        <v>270561.89899999998</v>
      </c>
      <c r="G181" s="84"/>
      <c r="H181" s="69"/>
      <c r="I181" s="69"/>
      <c r="J181" s="69"/>
      <c r="K181" s="69"/>
      <c r="L181" s="69"/>
    </row>
    <row r="182" spans="1:19" ht="15" x14ac:dyDescent="0.25">
      <c r="A182" s="48" t="s">
        <v>113</v>
      </c>
      <c r="B182" s="2">
        <v>118600</v>
      </c>
      <c r="C182" s="2">
        <v>127272</v>
      </c>
      <c r="D182" s="2">
        <v>33283</v>
      </c>
      <c r="E182" s="2">
        <v>31981</v>
      </c>
      <c r="F182" s="82">
        <f>SUM(B182:E182)</f>
        <v>311136</v>
      </c>
      <c r="G182" s="84"/>
      <c r="H182" s="69"/>
      <c r="I182" s="69"/>
      <c r="J182" s="69"/>
      <c r="K182" s="69"/>
      <c r="L182" s="69"/>
    </row>
    <row r="183" spans="1:19" ht="15.75" thickBot="1" x14ac:dyDescent="0.3">
      <c r="A183" s="51" t="s">
        <v>116</v>
      </c>
      <c r="B183" s="72">
        <v>125100</v>
      </c>
      <c r="C183" s="72">
        <v>138745.79999999999</v>
      </c>
      <c r="D183" s="72">
        <v>61864</v>
      </c>
      <c r="E183" s="72">
        <v>37382</v>
      </c>
      <c r="F183" s="83">
        <f>SUM(B183:E183)</f>
        <v>363091.8</v>
      </c>
      <c r="G183" s="85"/>
      <c r="H183" s="54"/>
      <c r="I183" s="69"/>
      <c r="J183" s="69"/>
      <c r="K183" s="69"/>
      <c r="L183" s="69"/>
      <c r="O183" s="111"/>
      <c r="P183" s="112"/>
      <c r="Q183" s="112"/>
      <c r="R183" s="112"/>
      <c r="S183" s="112"/>
    </row>
    <row r="184" spans="1:19" ht="15.75" thickBot="1" x14ac:dyDescent="0.3">
      <c r="A184" s="53" t="s">
        <v>114</v>
      </c>
      <c r="B184" s="36">
        <f>SUM(B180:B183)</f>
        <v>525100</v>
      </c>
      <c r="C184" s="36">
        <f>SUM(C180:C183)</f>
        <v>434874.7</v>
      </c>
      <c r="D184" s="36">
        <f>SUM(D180:D183)</f>
        <v>179407</v>
      </c>
      <c r="E184" s="36">
        <f>SUM(E180:E183)</f>
        <v>99354</v>
      </c>
      <c r="F184" s="6">
        <f>SUM(F180:F183)</f>
        <v>1238735.7</v>
      </c>
      <c r="G184" s="54"/>
      <c r="H184" s="54"/>
      <c r="I184" s="54"/>
      <c r="J184" s="54"/>
      <c r="K184" s="54"/>
      <c r="L184" s="54"/>
      <c r="O184" s="111"/>
      <c r="P184" s="110"/>
      <c r="Q184" s="110"/>
      <c r="R184" s="110"/>
      <c r="S184" s="110"/>
    </row>
    <row r="185" spans="1:19" ht="15" x14ac:dyDescent="0.25">
      <c r="A185" s="50" t="s">
        <v>124</v>
      </c>
      <c r="B185" s="14">
        <v>151559</v>
      </c>
      <c r="C185" s="88">
        <v>146194.69999999998</v>
      </c>
      <c r="D185" s="14">
        <v>76780</v>
      </c>
      <c r="E185" s="14">
        <v>25232</v>
      </c>
      <c r="F185" s="81">
        <f>SUM(B185:E185)</f>
        <v>399765.69999999995</v>
      </c>
      <c r="G185" s="84"/>
      <c r="H185" s="71"/>
      <c r="I185" s="71"/>
      <c r="J185" s="71"/>
      <c r="K185" s="71"/>
      <c r="L185" s="69"/>
      <c r="P185" s="110"/>
      <c r="Q185" s="110"/>
      <c r="R185" s="110"/>
      <c r="S185" s="110"/>
    </row>
    <row r="186" spans="1:19" ht="15" x14ac:dyDescent="0.25">
      <c r="A186" s="48" t="s">
        <v>125</v>
      </c>
      <c r="B186" s="2">
        <v>145641</v>
      </c>
      <c r="C186" s="2">
        <v>116664.40000000001</v>
      </c>
      <c r="D186" s="2">
        <v>68163</v>
      </c>
      <c r="E186" s="2">
        <v>26434</v>
      </c>
      <c r="F186" s="82">
        <f>SUM(B186:E186)</f>
        <v>356902.40000000002</v>
      </c>
      <c r="G186" s="84"/>
      <c r="H186" s="69"/>
      <c r="I186" s="69"/>
      <c r="J186" s="69"/>
      <c r="K186" s="69"/>
      <c r="L186" s="69"/>
    </row>
    <row r="187" spans="1:19" ht="15" x14ac:dyDescent="0.25">
      <c r="A187" s="48" t="s">
        <v>126</v>
      </c>
      <c r="B187" s="2">
        <v>129900</v>
      </c>
      <c r="C187" s="2">
        <v>112486.9</v>
      </c>
      <c r="D187" s="2">
        <v>89432</v>
      </c>
      <c r="E187" s="2">
        <v>27109</v>
      </c>
      <c r="F187" s="82">
        <f>SUM(B187:E187)</f>
        <v>358927.9</v>
      </c>
      <c r="G187" s="84"/>
      <c r="H187" s="69"/>
      <c r="I187" s="69"/>
      <c r="J187" s="69"/>
      <c r="K187" s="69"/>
      <c r="L187" s="69"/>
    </row>
    <row r="188" spans="1:19" ht="15.75" thickBot="1" x14ac:dyDescent="0.3">
      <c r="A188" s="51" t="s">
        <v>127</v>
      </c>
      <c r="B188" s="72">
        <v>118300</v>
      </c>
      <c r="C188" s="72">
        <v>138977</v>
      </c>
      <c r="D188" s="72">
        <v>73880</v>
      </c>
      <c r="E188" s="72">
        <v>42075</v>
      </c>
      <c r="F188" s="83">
        <f>SUM(B188:E188)</f>
        <v>373232</v>
      </c>
      <c r="G188" s="85"/>
      <c r="H188" s="54"/>
      <c r="I188" s="69"/>
      <c r="J188" s="69"/>
      <c r="K188" s="69"/>
      <c r="L188" s="69"/>
      <c r="O188" s="111"/>
      <c r="P188" s="112"/>
      <c r="Q188" s="112"/>
      <c r="R188" s="112"/>
      <c r="S188" s="112"/>
    </row>
    <row r="189" spans="1:19" ht="15.75" thickBot="1" x14ac:dyDescent="0.3">
      <c r="A189" s="53" t="s">
        <v>123</v>
      </c>
      <c r="B189" s="36">
        <f>SUM(B185:B188)</f>
        <v>545400</v>
      </c>
      <c r="C189" s="36">
        <f>SUM(C185:C188)</f>
        <v>514323</v>
      </c>
      <c r="D189" s="36">
        <f>SUM(D185:D188)</f>
        <v>308255</v>
      </c>
      <c r="E189" s="36">
        <f>SUM(E185:E188)</f>
        <v>120850</v>
      </c>
      <c r="F189" s="6">
        <f>SUM(F185:F188)</f>
        <v>1488828</v>
      </c>
      <c r="G189" s="54"/>
      <c r="H189" s="54"/>
      <c r="I189" s="54"/>
      <c r="J189" s="54"/>
      <c r="K189" s="54"/>
      <c r="L189" s="54"/>
      <c r="O189" s="111"/>
      <c r="P189" s="110"/>
      <c r="Q189" s="110"/>
      <c r="R189" s="110"/>
      <c r="S189" s="110"/>
    </row>
    <row r="190" spans="1:19" ht="15" x14ac:dyDescent="0.25">
      <c r="A190" s="50" t="s">
        <v>132</v>
      </c>
      <c r="B190" s="14">
        <v>153100</v>
      </c>
      <c r="C190" s="88">
        <v>134561.1</v>
      </c>
      <c r="D190" s="14">
        <v>86137</v>
      </c>
      <c r="E190" s="14">
        <v>29864</v>
      </c>
      <c r="F190" s="81">
        <f>SUM(B190:E190)</f>
        <v>403662.1</v>
      </c>
      <c r="G190" s="84"/>
      <c r="H190" s="71"/>
      <c r="I190" s="71"/>
      <c r="J190" s="71"/>
      <c r="K190" s="71"/>
      <c r="L190" s="69"/>
      <c r="P190" s="110"/>
      <c r="Q190" s="110"/>
      <c r="R190" s="110"/>
      <c r="S190" s="110"/>
    </row>
    <row r="191" spans="1:19" ht="15" x14ac:dyDescent="0.25">
      <c r="A191" s="48" t="s">
        <v>133</v>
      </c>
      <c r="B191" s="2">
        <v>143400</v>
      </c>
      <c r="C191" s="2">
        <v>122182.91000000002</v>
      </c>
      <c r="D191" s="2">
        <v>84609</v>
      </c>
      <c r="E191" s="2">
        <v>27937</v>
      </c>
      <c r="F191" s="82">
        <f>SUM(B191:E191)</f>
        <v>378128.91000000003</v>
      </c>
      <c r="G191" s="84"/>
      <c r="H191" s="69"/>
      <c r="I191" s="69"/>
      <c r="J191" s="69"/>
      <c r="K191" s="69"/>
      <c r="L191" s="69"/>
    </row>
    <row r="192" spans="1:19" ht="15" x14ac:dyDescent="0.25">
      <c r="A192" s="48" t="s">
        <v>134</v>
      </c>
      <c r="B192" s="2">
        <v>144200</v>
      </c>
      <c r="C192" s="2">
        <v>109184.25100000002</v>
      </c>
      <c r="D192" s="2">
        <v>78776</v>
      </c>
      <c r="E192" s="2">
        <v>22025</v>
      </c>
      <c r="F192" s="82">
        <f>SUM(B192:E192)</f>
        <v>354185.25100000005</v>
      </c>
      <c r="G192" s="84"/>
      <c r="H192" s="69"/>
      <c r="I192" s="69"/>
      <c r="J192" s="69"/>
      <c r="K192" s="69"/>
      <c r="L192" s="69"/>
    </row>
    <row r="193" spans="1:19" ht="15.75" thickBot="1" x14ac:dyDescent="0.3">
      <c r="A193" s="51" t="s">
        <v>135</v>
      </c>
      <c r="B193" s="72">
        <v>116100</v>
      </c>
      <c r="C193" s="72">
        <v>131680.13900000002</v>
      </c>
      <c r="D193" s="72">
        <v>79589</v>
      </c>
      <c r="E193" s="72">
        <v>32511</v>
      </c>
      <c r="F193" s="83">
        <f>SUM(B193:E193)</f>
        <v>359880.13900000002</v>
      </c>
      <c r="G193" s="85"/>
      <c r="H193" s="54"/>
      <c r="I193" s="69"/>
      <c r="J193" s="69"/>
      <c r="K193" s="69"/>
      <c r="L193" s="69"/>
      <c r="O193" s="111"/>
      <c r="P193" s="112"/>
      <c r="Q193" s="112"/>
      <c r="R193" s="112"/>
      <c r="S193" s="112"/>
    </row>
    <row r="194" spans="1:19" ht="15.75" thickBot="1" x14ac:dyDescent="0.3">
      <c r="A194" s="53" t="s">
        <v>136</v>
      </c>
      <c r="B194" s="36">
        <f>SUM(B190:B193)</f>
        <v>556800</v>
      </c>
      <c r="C194" s="36">
        <f>SUM(C190:C193)</f>
        <v>497608.40000000008</v>
      </c>
      <c r="D194" s="36">
        <f>SUM(D190:D193)</f>
        <v>329111</v>
      </c>
      <c r="E194" s="36">
        <f>SUM(E190:E193)</f>
        <v>112337</v>
      </c>
      <c r="F194" s="6">
        <f>SUM(F190:F193)</f>
        <v>1495856.4</v>
      </c>
      <c r="G194" s="54"/>
      <c r="H194" s="54"/>
      <c r="I194" s="54"/>
      <c r="J194" s="54"/>
      <c r="K194" s="54"/>
      <c r="L194" s="54"/>
      <c r="O194" s="111"/>
      <c r="P194" s="110"/>
      <c r="Q194" s="110"/>
      <c r="R194" s="110"/>
      <c r="S194" s="110"/>
    </row>
    <row r="195" spans="1:19" ht="15" x14ac:dyDescent="0.25">
      <c r="A195" s="50" t="s">
        <v>141</v>
      </c>
      <c r="B195" s="14">
        <v>147500</v>
      </c>
      <c r="C195" s="88">
        <v>120756.70600000001</v>
      </c>
      <c r="D195" s="14">
        <v>83880</v>
      </c>
      <c r="E195" s="14">
        <v>20433</v>
      </c>
      <c r="F195" s="81">
        <f>SUM(B195:E195)</f>
        <v>372569.70600000001</v>
      </c>
      <c r="G195" s="84"/>
      <c r="H195" s="71"/>
      <c r="I195" s="71"/>
      <c r="J195" s="71"/>
      <c r="K195" s="71"/>
      <c r="L195" s="69"/>
      <c r="P195" s="110"/>
      <c r="Q195" s="110"/>
      <c r="R195" s="110"/>
      <c r="S195" s="110"/>
    </row>
    <row r="196" spans="1:19" ht="15" x14ac:dyDescent="0.25">
      <c r="A196" s="48" t="s">
        <v>142</v>
      </c>
      <c r="B196" s="2">
        <v>142222</v>
      </c>
      <c r="C196" s="2">
        <v>110646.29400000001</v>
      </c>
      <c r="D196" s="2">
        <v>70738</v>
      </c>
      <c r="E196" s="2">
        <v>16081</v>
      </c>
      <c r="F196" s="82">
        <f>SUM(B196:E196)</f>
        <v>339687.29399999999</v>
      </c>
      <c r="G196" s="84"/>
      <c r="H196" s="69"/>
      <c r="I196" s="69"/>
      <c r="J196" s="69"/>
      <c r="K196" s="69"/>
      <c r="L196" s="69"/>
    </row>
    <row r="197" spans="1:19" ht="15" x14ac:dyDescent="0.25">
      <c r="A197" s="48" t="s">
        <v>143</v>
      </c>
      <c r="B197" s="2">
        <v>135578</v>
      </c>
      <c r="C197" s="2">
        <v>98769.000000000015</v>
      </c>
      <c r="D197" s="2">
        <v>56705</v>
      </c>
      <c r="E197" s="2">
        <v>10764</v>
      </c>
      <c r="F197" s="82">
        <f>SUM(B197:E197)</f>
        <v>301816</v>
      </c>
      <c r="G197" s="84"/>
      <c r="H197" s="69"/>
      <c r="I197" s="69"/>
      <c r="J197" s="69"/>
      <c r="K197" s="69"/>
      <c r="L197" s="69"/>
    </row>
    <row r="198" spans="1:19" ht="15.75" thickBot="1" x14ac:dyDescent="0.3">
      <c r="A198" s="51" t="s">
        <v>144</v>
      </c>
      <c r="B198" s="72">
        <v>132300</v>
      </c>
      <c r="C198" s="72">
        <v>118915</v>
      </c>
      <c r="D198" s="72">
        <v>91117</v>
      </c>
      <c r="E198" s="72">
        <v>18775</v>
      </c>
      <c r="F198" s="83">
        <f>SUM(B198:E198)</f>
        <v>361107</v>
      </c>
      <c r="G198" s="85"/>
      <c r="H198" s="54"/>
      <c r="I198" s="69"/>
      <c r="J198" s="69"/>
      <c r="K198" s="69"/>
      <c r="L198" s="69"/>
      <c r="O198" s="111"/>
    </row>
    <row r="199" spans="1:19" ht="15.75" thickBot="1" x14ac:dyDescent="0.3">
      <c r="A199" s="53" t="s">
        <v>145</v>
      </c>
      <c r="B199" s="36">
        <f>SUM(B195:B198)</f>
        <v>557600</v>
      </c>
      <c r="C199" s="36">
        <f>SUM(C195:C198)</f>
        <v>449087</v>
      </c>
      <c r="D199" s="36">
        <f>SUM(D195:D198)</f>
        <v>302440</v>
      </c>
      <c r="E199" s="36">
        <f>SUM(E195:E198)</f>
        <v>66053</v>
      </c>
      <c r="F199" s="6">
        <f>SUM(F195:F198)</f>
        <v>1375180</v>
      </c>
      <c r="G199" s="54"/>
      <c r="H199" s="54"/>
      <c r="I199" s="54"/>
      <c r="J199" s="54"/>
      <c r="K199" s="54"/>
      <c r="L199" s="54"/>
      <c r="O199" s="35" t="s">
        <v>159</v>
      </c>
      <c r="P199" s="117" t="s">
        <v>83</v>
      </c>
      <c r="Q199" s="117" t="s">
        <v>84</v>
      </c>
      <c r="R199" s="117" t="s">
        <v>117</v>
      </c>
      <c r="S199" s="117" t="s">
        <v>118</v>
      </c>
    </row>
    <row r="200" spans="1:19" ht="15" x14ac:dyDescent="0.25">
      <c r="A200" s="50" t="s">
        <v>151</v>
      </c>
      <c r="B200" s="14">
        <v>142800</v>
      </c>
      <c r="C200" s="88">
        <v>108087</v>
      </c>
      <c r="D200" s="14">
        <v>75360</v>
      </c>
      <c r="E200" s="14">
        <v>16885</v>
      </c>
      <c r="F200" s="81">
        <f>SUM(B200:E200)</f>
        <v>343132</v>
      </c>
      <c r="G200" s="84"/>
      <c r="H200" s="71"/>
      <c r="I200" s="71"/>
      <c r="J200" s="71"/>
      <c r="K200" s="71"/>
      <c r="L200" s="69"/>
      <c r="O200" s="116"/>
      <c r="P200" s="106">
        <f>B201/$F201</f>
        <v>0.46293554129166808</v>
      </c>
      <c r="Q200" s="106">
        <f t="shared" ref="Q200:S200" si="19">C201/$F201</f>
        <v>0.31577503514880961</v>
      </c>
      <c r="R200" s="106">
        <f t="shared" si="19"/>
        <v>0.18942324778118269</v>
      </c>
      <c r="S200" s="106">
        <f t="shared" si="19"/>
        <v>3.1866175778339605E-2</v>
      </c>
    </row>
    <row r="201" spans="1:19" ht="15" x14ac:dyDescent="0.25">
      <c r="A201" s="48" t="s">
        <v>152</v>
      </c>
      <c r="B201" s="2">
        <v>148500</v>
      </c>
      <c r="C201" s="2">
        <v>101294</v>
      </c>
      <c r="D201" s="2">
        <v>60763</v>
      </c>
      <c r="E201" s="2">
        <v>10222</v>
      </c>
      <c r="F201" s="82">
        <f>SUM(B201:E201)</f>
        <v>320779</v>
      </c>
      <c r="G201" s="84"/>
      <c r="H201" s="69"/>
      <c r="I201" s="69"/>
      <c r="J201" s="69"/>
      <c r="K201" s="69"/>
      <c r="L201" s="69"/>
    </row>
    <row r="202" spans="1:19" ht="15" x14ac:dyDescent="0.25">
      <c r="A202" s="48" t="s">
        <v>153</v>
      </c>
      <c r="B202" s="2"/>
      <c r="C202" s="2"/>
      <c r="D202" s="2"/>
      <c r="E202" s="2"/>
      <c r="F202" s="82">
        <f>SUM(B202:E202)</f>
        <v>0</v>
      </c>
      <c r="G202" s="84"/>
      <c r="H202" s="69"/>
      <c r="I202" s="69"/>
      <c r="J202" s="69"/>
      <c r="K202" s="69"/>
      <c r="L202" s="69"/>
    </row>
    <row r="203" spans="1:19" ht="15.75" thickBot="1" x14ac:dyDescent="0.3">
      <c r="A203" s="51" t="s">
        <v>154</v>
      </c>
      <c r="B203" s="72"/>
      <c r="C203" s="72"/>
      <c r="D203" s="72"/>
      <c r="E203" s="72"/>
      <c r="F203" s="83">
        <f>SUM(B203:E203)</f>
        <v>0</v>
      </c>
      <c r="G203" s="85"/>
      <c r="H203" s="54"/>
      <c r="I203" s="69"/>
      <c r="J203" s="69"/>
      <c r="K203" s="69"/>
      <c r="L203" s="69"/>
      <c r="O203" s="111"/>
      <c r="P203" s="112" t="s">
        <v>83</v>
      </c>
      <c r="Q203" s="112" t="s">
        <v>84</v>
      </c>
      <c r="R203" s="112" t="s">
        <v>117</v>
      </c>
      <c r="S203" s="112" t="s">
        <v>118</v>
      </c>
    </row>
    <row r="204" spans="1:19" ht="15.75" thickBot="1" x14ac:dyDescent="0.3">
      <c r="A204" s="62" t="s">
        <v>150</v>
      </c>
      <c r="B204" s="63">
        <f>SUM(B200:B203)</f>
        <v>291300</v>
      </c>
      <c r="C204" s="63">
        <f>SUM(C200:C203)</f>
        <v>209381</v>
      </c>
      <c r="D204" s="63">
        <f>SUM(D200:D203)</f>
        <v>136123</v>
      </c>
      <c r="E204" s="63">
        <f>SUM(E200:E203)</f>
        <v>27107</v>
      </c>
      <c r="F204" s="65">
        <f>SUM(F200:F203)</f>
        <v>663911</v>
      </c>
      <c r="G204" s="54"/>
      <c r="H204" s="54"/>
      <c r="I204" s="54"/>
      <c r="J204" s="54"/>
      <c r="K204" s="54"/>
      <c r="L204" s="54"/>
      <c r="O204" s="111"/>
      <c r="P204" s="110">
        <f>B204/$F204</f>
        <v>0.43876362946238273</v>
      </c>
      <c r="Q204" s="110">
        <f t="shared" ref="Q204" si="20">C204/$F204</f>
        <v>0.31537510298820171</v>
      </c>
      <c r="R204" s="110">
        <f t="shared" ref="R204" si="21">D204/$F204</f>
        <v>0.20503199977105366</v>
      </c>
      <c r="S204" s="110">
        <f t="shared" ref="S204" si="22">E204/$F204</f>
        <v>4.0829267778361857E-2</v>
      </c>
    </row>
    <row r="205" spans="1:19" ht="21.75" customHeight="1" thickBot="1" x14ac:dyDescent="0.3">
      <c r="A205" s="74"/>
      <c r="B205" s="124" t="s">
        <v>90</v>
      </c>
      <c r="C205" s="122"/>
      <c r="D205" s="122"/>
      <c r="E205" s="122"/>
      <c r="F205" s="123"/>
      <c r="G205" s="19"/>
    </row>
    <row r="206" spans="1:19" ht="15.75" thickBot="1" x14ac:dyDescent="0.25">
      <c r="A206" s="75"/>
      <c r="B206" s="60" t="s">
        <v>86</v>
      </c>
      <c r="C206" s="61" t="s">
        <v>87</v>
      </c>
      <c r="D206" s="61" t="s">
        <v>88</v>
      </c>
      <c r="E206" s="61" t="s">
        <v>89</v>
      </c>
      <c r="F206" s="59" t="s">
        <v>6</v>
      </c>
      <c r="G206" s="19"/>
    </row>
    <row r="207" spans="1:19" ht="15.75" hidden="1" thickBot="1" x14ac:dyDescent="0.3">
      <c r="A207" s="43" t="s">
        <v>21</v>
      </c>
      <c r="B207" s="4"/>
      <c r="C207" s="5"/>
      <c r="D207" s="5"/>
      <c r="E207" s="5"/>
      <c r="F207" s="22"/>
      <c r="G207" s="20"/>
    </row>
    <row r="208" spans="1:19" ht="15" hidden="1" x14ac:dyDescent="0.25">
      <c r="A208" s="42" t="s">
        <v>22</v>
      </c>
      <c r="B208" s="1">
        <v>73418</v>
      </c>
      <c r="C208" s="2">
        <v>91551.1</v>
      </c>
      <c r="D208" s="2">
        <v>17501</v>
      </c>
      <c r="E208" s="2">
        <v>63244.899999999994</v>
      </c>
      <c r="F208" s="21">
        <f t="shared" ref="F208:F221" si="23">SUM(B208:E208)</f>
        <v>245715</v>
      </c>
      <c r="G208" s="20"/>
    </row>
    <row r="209" spans="1:7" ht="15" hidden="1" x14ac:dyDescent="0.25">
      <c r="A209" s="42" t="s">
        <v>23</v>
      </c>
      <c r="B209" s="1">
        <v>64969</v>
      </c>
      <c r="C209" s="2">
        <v>87713.9</v>
      </c>
      <c r="D209" s="2">
        <v>17773</v>
      </c>
      <c r="E209" s="2">
        <v>53604.100000000006</v>
      </c>
      <c r="F209" s="21">
        <f t="shared" si="23"/>
        <v>224060</v>
      </c>
      <c r="G209" s="31"/>
    </row>
    <row r="210" spans="1:7" ht="15" hidden="1" x14ac:dyDescent="0.25">
      <c r="A210" s="42" t="s">
        <v>24</v>
      </c>
      <c r="B210" s="1">
        <v>54473</v>
      </c>
      <c r="C210" s="2">
        <v>80739</v>
      </c>
      <c r="D210" s="2">
        <v>10517</v>
      </c>
      <c r="E210" s="2">
        <v>47718</v>
      </c>
      <c r="F210" s="21">
        <f t="shared" si="23"/>
        <v>193447</v>
      </c>
      <c r="G210" s="20"/>
    </row>
    <row r="211" spans="1:7" ht="15.75" hidden="1" thickBot="1" x14ac:dyDescent="0.3">
      <c r="A211" s="42" t="s">
        <v>25</v>
      </c>
      <c r="B211" s="1">
        <v>46263</v>
      </c>
      <c r="C211" s="2">
        <v>70477</v>
      </c>
      <c r="D211" s="2">
        <v>7334</v>
      </c>
      <c r="E211" s="2">
        <v>36990</v>
      </c>
      <c r="F211" s="21">
        <f t="shared" si="23"/>
        <v>161064</v>
      </c>
      <c r="G211" s="20"/>
    </row>
    <row r="212" spans="1:7" ht="15.75" hidden="1" thickBot="1" x14ac:dyDescent="0.3">
      <c r="A212" s="43" t="s">
        <v>26</v>
      </c>
      <c r="B212" s="4">
        <f>SUM(B208:B211)</f>
        <v>239123</v>
      </c>
      <c r="C212" s="5">
        <f>SUM(C208:C211)</f>
        <v>330481</v>
      </c>
      <c r="D212" s="5">
        <f>SUM(D208:D211)</f>
        <v>53125</v>
      </c>
      <c r="E212" s="12">
        <f>SUM(E208:E211)</f>
        <v>201557</v>
      </c>
      <c r="F212" s="32">
        <f t="shared" si="23"/>
        <v>824286</v>
      </c>
      <c r="G212" s="20"/>
    </row>
    <row r="213" spans="1:7" ht="15" hidden="1" x14ac:dyDescent="0.25">
      <c r="A213" s="42" t="s">
        <v>27</v>
      </c>
      <c r="B213" s="1">
        <v>39523</v>
      </c>
      <c r="C213" s="2">
        <v>49783</v>
      </c>
      <c r="D213" s="2">
        <v>7465</v>
      </c>
      <c r="E213" s="2">
        <v>34909</v>
      </c>
      <c r="F213" s="21">
        <f t="shared" si="23"/>
        <v>131680</v>
      </c>
      <c r="G213" s="20"/>
    </row>
    <row r="214" spans="1:7" ht="15" hidden="1" x14ac:dyDescent="0.25">
      <c r="A214" s="42" t="s">
        <v>28</v>
      </c>
      <c r="B214" s="1">
        <v>44181</v>
      </c>
      <c r="C214" s="2">
        <v>46487</v>
      </c>
      <c r="D214" s="2">
        <v>6567</v>
      </c>
      <c r="E214" s="2">
        <v>40347</v>
      </c>
      <c r="F214" s="21">
        <f t="shared" si="23"/>
        <v>137582</v>
      </c>
      <c r="G214" s="20"/>
    </row>
    <row r="215" spans="1:7" ht="15" hidden="1" x14ac:dyDescent="0.25">
      <c r="A215" s="42" t="s">
        <v>29</v>
      </c>
      <c r="B215" s="1">
        <v>47759</v>
      </c>
      <c r="C215" s="2">
        <v>47632</v>
      </c>
      <c r="D215" s="2">
        <v>6627</v>
      </c>
      <c r="E215" s="2">
        <v>45630</v>
      </c>
      <c r="F215" s="21">
        <f t="shared" si="23"/>
        <v>147648</v>
      </c>
      <c r="G215" s="20"/>
    </row>
    <row r="216" spans="1:7" ht="15.75" hidden="1" thickBot="1" x14ac:dyDescent="0.3">
      <c r="A216" s="42" t="s">
        <v>30</v>
      </c>
      <c r="B216" s="1">
        <v>54474</v>
      </c>
      <c r="C216" s="2">
        <v>57925</v>
      </c>
      <c r="D216" s="2">
        <v>6627</v>
      </c>
      <c r="E216" s="2">
        <v>52075</v>
      </c>
      <c r="F216" s="21">
        <f t="shared" si="23"/>
        <v>171101</v>
      </c>
      <c r="G216" s="20"/>
    </row>
    <row r="217" spans="1:7" ht="15.75" hidden="1" thickBot="1" x14ac:dyDescent="0.3">
      <c r="A217" s="44" t="s">
        <v>31</v>
      </c>
      <c r="B217" s="4">
        <f>SUM(B213:B216)</f>
        <v>185937</v>
      </c>
      <c r="C217" s="5">
        <f>SUM(C213:C216)</f>
        <v>201827</v>
      </c>
      <c r="D217" s="5">
        <f>SUM(D213:D216)</f>
        <v>27286</v>
      </c>
      <c r="E217" s="12">
        <f>SUM(E213:E216)</f>
        <v>172961</v>
      </c>
      <c r="F217" s="22">
        <f t="shared" si="23"/>
        <v>588011</v>
      </c>
      <c r="G217" s="20"/>
    </row>
    <row r="218" spans="1:7" ht="15" hidden="1" x14ac:dyDescent="0.25">
      <c r="A218" s="42" t="s">
        <v>32</v>
      </c>
      <c r="B218" s="1">
        <v>61929.7</v>
      </c>
      <c r="C218" s="2">
        <v>64409</v>
      </c>
      <c r="D218" s="2">
        <v>10865.6</v>
      </c>
      <c r="E218" s="2">
        <v>34019.800000000003</v>
      </c>
      <c r="F218" s="21">
        <f t="shared" si="23"/>
        <v>171224.09999999998</v>
      </c>
      <c r="G218" s="20"/>
    </row>
    <row r="219" spans="1:7" ht="15" hidden="1" x14ac:dyDescent="0.25">
      <c r="A219" s="42" t="s">
        <v>33</v>
      </c>
      <c r="B219" s="1">
        <v>60409.2</v>
      </c>
      <c r="C219" s="2">
        <v>68603</v>
      </c>
      <c r="D219" s="2">
        <v>10574.999999999998</v>
      </c>
      <c r="E219" s="2">
        <v>33248.299999999974</v>
      </c>
      <c r="F219" s="21">
        <f t="shared" si="23"/>
        <v>172835.49999999994</v>
      </c>
      <c r="G219" s="20"/>
    </row>
    <row r="220" spans="1:7" ht="15" hidden="1" x14ac:dyDescent="0.25">
      <c r="A220" s="42" t="s">
        <v>34</v>
      </c>
      <c r="B220" s="1">
        <v>61554.47</v>
      </c>
      <c r="C220" s="2">
        <v>74678.929999999993</v>
      </c>
      <c r="D220" s="2">
        <v>9557.1000000000022</v>
      </c>
      <c r="E220" s="2">
        <v>31718.550000000061</v>
      </c>
      <c r="F220" s="21">
        <f t="shared" si="23"/>
        <v>177509.05000000005</v>
      </c>
      <c r="G220" s="20"/>
    </row>
    <row r="221" spans="1:7" ht="15.75" hidden="1" thickBot="1" x14ac:dyDescent="0.3">
      <c r="A221" s="42" t="s">
        <v>35</v>
      </c>
      <c r="B221" s="1">
        <v>67267.12</v>
      </c>
      <c r="C221" s="2">
        <v>85928.830000000016</v>
      </c>
      <c r="D221" s="2">
        <v>11167.999999999996</v>
      </c>
      <c r="E221" s="2">
        <v>31861.570000000007</v>
      </c>
      <c r="F221" s="21">
        <f t="shared" si="23"/>
        <v>196225.52000000002</v>
      </c>
      <c r="G221" s="20"/>
    </row>
    <row r="222" spans="1:7" ht="15.75" hidden="1" thickBot="1" x14ac:dyDescent="0.3">
      <c r="A222" s="44" t="s">
        <v>36</v>
      </c>
      <c r="B222" s="4">
        <f>SUM(B218:B221)</f>
        <v>251160.49</v>
      </c>
      <c r="C222" s="5">
        <f>SUM(C218:C221)</f>
        <v>293619.76</v>
      </c>
      <c r="D222" s="5">
        <f>SUM(D218:D221)</f>
        <v>42165.7</v>
      </c>
      <c r="E222" s="5">
        <f>SUM(E218:E221)</f>
        <v>130848.22000000004</v>
      </c>
      <c r="F222" s="6">
        <f>SUM(F218:F221)</f>
        <v>717794.16999999993</v>
      </c>
      <c r="G222" s="20"/>
    </row>
    <row r="223" spans="1:7" ht="15" hidden="1" x14ac:dyDescent="0.25">
      <c r="A223" s="42" t="s">
        <v>37</v>
      </c>
      <c r="B223" s="1">
        <v>67585.52</v>
      </c>
      <c r="C223" s="2">
        <v>85534.63</v>
      </c>
      <c r="D223" s="2">
        <v>12314.4</v>
      </c>
      <c r="E223" s="2">
        <v>31953.31</v>
      </c>
      <c r="F223" s="21">
        <f>SUM(B223:E223)</f>
        <v>197387.86000000002</v>
      </c>
      <c r="G223" s="20"/>
    </row>
    <row r="224" spans="1:7" ht="15" hidden="1" x14ac:dyDescent="0.25">
      <c r="A224" s="42" t="s">
        <v>38</v>
      </c>
      <c r="B224" s="1">
        <v>60490.409999999989</v>
      </c>
      <c r="C224" s="2">
        <v>78437.63</v>
      </c>
      <c r="D224" s="2">
        <v>10737.699999999999</v>
      </c>
      <c r="E224" s="2">
        <v>30799.84</v>
      </c>
      <c r="F224" s="21">
        <f>SUM(B224:E224)</f>
        <v>180465.58</v>
      </c>
      <c r="G224" s="20"/>
    </row>
    <row r="225" spans="1:7" ht="15" hidden="1" x14ac:dyDescent="0.25">
      <c r="A225" s="42" t="s">
        <v>39</v>
      </c>
      <c r="B225" s="1">
        <v>61190.53</v>
      </c>
      <c r="C225" s="2">
        <v>75073.639999999985</v>
      </c>
      <c r="D225" s="2">
        <v>10750.700000000004</v>
      </c>
      <c r="E225" s="2">
        <v>28006.519999999997</v>
      </c>
      <c r="F225" s="21">
        <f>SUM(B225:E225)</f>
        <v>175021.38999999998</v>
      </c>
      <c r="G225" s="20"/>
    </row>
    <row r="226" spans="1:7" ht="15.75" hidden="1" thickBot="1" x14ac:dyDescent="0.3">
      <c r="A226" s="42" t="s">
        <v>40</v>
      </c>
      <c r="B226" s="1">
        <v>66430.850000000006</v>
      </c>
      <c r="C226" s="2">
        <v>85025.080000000045</v>
      </c>
      <c r="D226" s="2">
        <v>10963.899999999994</v>
      </c>
      <c r="E226" s="2">
        <v>31069.820000000007</v>
      </c>
      <c r="F226" s="21">
        <f>SUM(B226:E226)</f>
        <v>193489.65000000005</v>
      </c>
      <c r="G226" s="20"/>
    </row>
    <row r="227" spans="1:7" ht="15.75" hidden="1" thickBot="1" x14ac:dyDescent="0.3">
      <c r="A227" s="44" t="s">
        <v>41</v>
      </c>
      <c r="B227" s="4">
        <f>SUM(B223:B226)</f>
        <v>255697.31</v>
      </c>
      <c r="C227" s="5">
        <f>SUM(C223:C226)</f>
        <v>324070.98000000004</v>
      </c>
      <c r="D227" s="5">
        <f>SUM(D223:D226)</f>
        <v>44766.7</v>
      </c>
      <c r="E227" s="5">
        <f>SUM(E223:E226)</f>
        <v>121829.49</v>
      </c>
      <c r="F227" s="6">
        <f>SUM(F223:F226)</f>
        <v>746364.48</v>
      </c>
      <c r="G227" s="20"/>
    </row>
    <row r="228" spans="1:7" ht="15" hidden="1" x14ac:dyDescent="0.25">
      <c r="A228" s="42" t="s">
        <v>42</v>
      </c>
      <c r="B228" s="1">
        <v>63913.120000000003</v>
      </c>
      <c r="C228" s="2">
        <v>78407.649999999994</v>
      </c>
      <c r="D228" s="2">
        <v>11290</v>
      </c>
      <c r="E228" s="2">
        <v>26465.469999999998</v>
      </c>
      <c r="F228" s="21">
        <f>SUM(B228:E228)</f>
        <v>180076.24</v>
      </c>
      <c r="G228" s="19"/>
    </row>
    <row r="229" spans="1:7" ht="15" hidden="1" x14ac:dyDescent="0.25">
      <c r="A229" s="42" t="s">
        <v>43</v>
      </c>
      <c r="B229" s="1">
        <v>59709.74</v>
      </c>
      <c r="C229" s="2">
        <v>68795.959999999992</v>
      </c>
      <c r="D229" s="2">
        <v>10435.599999999999</v>
      </c>
      <c r="E229" s="2">
        <v>24938.41</v>
      </c>
      <c r="F229" s="21">
        <f>SUM(B229:E229)</f>
        <v>163879.71</v>
      </c>
      <c r="G229" s="19"/>
    </row>
    <row r="230" spans="1:7" ht="15" hidden="1" x14ac:dyDescent="0.25">
      <c r="A230" s="42" t="s">
        <v>44</v>
      </c>
      <c r="B230" s="1">
        <v>55743.340000000011</v>
      </c>
      <c r="C230" s="2">
        <v>66368.38</v>
      </c>
      <c r="D230" s="2">
        <v>8635.1000000000022</v>
      </c>
      <c r="E230" s="2">
        <v>18359.650000000001</v>
      </c>
      <c r="F230" s="21">
        <f>SUM(B230:E230)</f>
        <v>149106.47000000003</v>
      </c>
      <c r="G230" s="19"/>
    </row>
    <row r="231" spans="1:7" ht="15.75" hidden="1" thickBot="1" x14ac:dyDescent="0.3">
      <c r="A231" s="42" t="s">
        <v>45</v>
      </c>
      <c r="B231" s="1">
        <v>60583.02</v>
      </c>
      <c r="C231" s="2">
        <v>71775.770000000019</v>
      </c>
      <c r="D231" s="2">
        <v>11366.499999999996</v>
      </c>
      <c r="E231" s="2">
        <v>17672.850000000006</v>
      </c>
      <c r="F231" s="21">
        <f>SUM(B231:E231)</f>
        <v>161398.14000000001</v>
      </c>
      <c r="G231" s="24"/>
    </row>
    <row r="232" spans="1:7" ht="15.75" hidden="1" thickBot="1" x14ac:dyDescent="0.3">
      <c r="A232" s="44" t="s">
        <v>46</v>
      </c>
      <c r="B232" s="4">
        <f>SUM(B228:B231)</f>
        <v>239949.22</v>
      </c>
      <c r="C232" s="5">
        <f>SUM(C228:C231)</f>
        <v>285347.76</v>
      </c>
      <c r="D232" s="5">
        <f>SUM(D228:D231)</f>
        <v>41727.199999999997</v>
      </c>
      <c r="E232" s="5">
        <f>SUM(E228:E231)</f>
        <v>87436.38</v>
      </c>
      <c r="F232" s="6">
        <f>SUM(F228:F231)</f>
        <v>654460.56000000006</v>
      </c>
      <c r="G232" s="19"/>
    </row>
    <row r="233" spans="1:7" ht="15" hidden="1" x14ac:dyDescent="0.25">
      <c r="A233" s="42" t="s">
        <v>47</v>
      </c>
      <c r="B233" s="1">
        <v>59505</v>
      </c>
      <c r="C233" s="2">
        <v>68013.299999999988</v>
      </c>
      <c r="D233" s="2">
        <v>11868.51</v>
      </c>
      <c r="E233" s="2">
        <v>21880.36</v>
      </c>
      <c r="F233" s="21">
        <f>SUM(B233:E233)</f>
        <v>161267.16999999998</v>
      </c>
      <c r="G233" s="19"/>
    </row>
    <row r="234" spans="1:7" ht="15" hidden="1" x14ac:dyDescent="0.25">
      <c r="A234" s="42" t="s">
        <v>48</v>
      </c>
      <c r="B234" s="1">
        <v>57483.79</v>
      </c>
      <c r="C234" s="2">
        <v>66574</v>
      </c>
      <c r="D234" s="2">
        <v>10699.409999999998</v>
      </c>
      <c r="E234" s="2">
        <v>21680</v>
      </c>
      <c r="F234" s="21">
        <f>SUM(B234:E234)</f>
        <v>156437.20000000001</v>
      </c>
      <c r="G234" s="19"/>
    </row>
    <row r="235" spans="1:7" ht="15" hidden="1" x14ac:dyDescent="0.25">
      <c r="A235" s="42" t="s">
        <v>49</v>
      </c>
      <c r="B235" s="1">
        <v>57488.150000000009</v>
      </c>
      <c r="C235" s="2">
        <v>61167.110000000015</v>
      </c>
      <c r="D235" s="2">
        <v>11018.160000000003</v>
      </c>
      <c r="E235" s="2">
        <v>23396.480000000003</v>
      </c>
      <c r="F235" s="21">
        <f>SUM(B235:E235)</f>
        <v>153069.90000000002</v>
      </c>
      <c r="G235" s="19"/>
    </row>
    <row r="236" spans="1:7" ht="15.75" hidden="1" thickBot="1" x14ac:dyDescent="0.3">
      <c r="A236" s="42" t="s">
        <v>50</v>
      </c>
      <c r="B236" s="1">
        <v>65179.109999999986</v>
      </c>
      <c r="C236" s="2">
        <v>67695.99000000002</v>
      </c>
      <c r="D236" s="2">
        <v>12074.39</v>
      </c>
      <c r="E236" s="2">
        <v>26419.16</v>
      </c>
      <c r="F236" s="21">
        <f>SUM(B236:E236)</f>
        <v>171368.65</v>
      </c>
      <c r="G236" s="19"/>
    </row>
    <row r="237" spans="1:7" ht="15.75" hidden="1" thickBot="1" x14ac:dyDescent="0.3">
      <c r="A237" s="44" t="s">
        <v>51</v>
      </c>
      <c r="B237" s="40">
        <f>SUM(B233:B236)</f>
        <v>239656.05</v>
      </c>
      <c r="C237" s="5">
        <f>SUM(C233:C236)</f>
        <v>263450.40000000002</v>
      </c>
      <c r="D237" s="5">
        <f>SUM(D233:D236)</f>
        <v>45660.47</v>
      </c>
      <c r="E237" s="5">
        <f>SUM(E233:E236)</f>
        <v>93376</v>
      </c>
      <c r="F237" s="6">
        <f>SUM(F233:F236)</f>
        <v>642142.92000000004</v>
      </c>
      <c r="G237" s="19"/>
    </row>
    <row r="238" spans="1:7" ht="15" hidden="1" x14ac:dyDescent="0.25">
      <c r="A238" s="42" t="s">
        <v>52</v>
      </c>
      <c r="B238" s="41">
        <v>61220.7</v>
      </c>
      <c r="C238" s="52">
        <v>68672.2</v>
      </c>
      <c r="D238" s="52">
        <v>11064.86</v>
      </c>
      <c r="E238" s="52">
        <v>24371.1</v>
      </c>
      <c r="F238" s="33">
        <f>SUM(B238:E238)</f>
        <v>165328.86000000002</v>
      </c>
      <c r="G238" s="19"/>
    </row>
    <row r="239" spans="1:7" ht="15" hidden="1" x14ac:dyDescent="0.25">
      <c r="A239" s="42" t="s">
        <v>53</v>
      </c>
      <c r="B239" s="34">
        <v>61446.3</v>
      </c>
      <c r="C239" s="52">
        <v>68533.530000000013</v>
      </c>
      <c r="D239" s="52">
        <v>11039.919999999998</v>
      </c>
      <c r="E239" s="52">
        <v>25553.58</v>
      </c>
      <c r="F239" s="33">
        <f>SUM(B239:E239)</f>
        <v>166573.33000000002</v>
      </c>
      <c r="G239" s="19"/>
    </row>
    <row r="240" spans="1:7" ht="15" hidden="1" x14ac:dyDescent="0.25">
      <c r="A240" s="42" t="s">
        <v>54</v>
      </c>
      <c r="B240" s="34">
        <v>59037.799999999988</v>
      </c>
      <c r="C240" s="52">
        <v>70077.899999999994</v>
      </c>
      <c r="D240" s="52">
        <v>10839.650000000001</v>
      </c>
      <c r="E240" s="52">
        <v>21847.260000000002</v>
      </c>
      <c r="F240" s="33">
        <f>SUM(B240:E240)</f>
        <v>161802.60999999999</v>
      </c>
      <c r="G240" s="20"/>
    </row>
    <row r="241" spans="1:7" ht="15.75" hidden="1" thickBot="1" x14ac:dyDescent="0.3">
      <c r="A241" s="42" t="s">
        <v>55</v>
      </c>
      <c r="B241" s="34">
        <v>63092.320000000007</v>
      </c>
      <c r="C241" s="52">
        <v>77448.270000000019</v>
      </c>
      <c r="D241" s="52">
        <v>11514.480000000003</v>
      </c>
      <c r="E241" s="52">
        <v>24318.01999999999</v>
      </c>
      <c r="F241" s="33">
        <f>SUM(B241:E241)</f>
        <v>176373.09000000003</v>
      </c>
      <c r="G241" s="20"/>
    </row>
    <row r="242" spans="1:7" ht="15.75" hidden="1" thickBot="1" x14ac:dyDescent="0.3">
      <c r="A242" s="44" t="s">
        <v>56</v>
      </c>
      <c r="B242" s="4">
        <f>SUM(B238:B241)</f>
        <v>244797.12</v>
      </c>
      <c r="C242" s="5">
        <f>SUM(C238:C241)</f>
        <v>284731.90000000002</v>
      </c>
      <c r="D242" s="5">
        <f>SUM(D238:D241)</f>
        <v>44458.91</v>
      </c>
      <c r="E242" s="5">
        <f>SUM(E238:E241)</f>
        <v>96089.959999999992</v>
      </c>
      <c r="F242" s="6">
        <f>SUM(F238:F241)</f>
        <v>670077.89000000013</v>
      </c>
      <c r="G242" s="35"/>
    </row>
    <row r="243" spans="1:7" ht="15" hidden="1" x14ac:dyDescent="0.25">
      <c r="A243" s="50" t="s">
        <v>57</v>
      </c>
      <c r="B243" s="2">
        <v>62509.52</v>
      </c>
      <c r="C243" s="2">
        <v>66874.399999999994</v>
      </c>
      <c r="D243" s="2">
        <v>12224.81</v>
      </c>
      <c r="E243" s="2">
        <v>20360.149999999998</v>
      </c>
      <c r="F243" s="17">
        <f>SUM(B243:E243)</f>
        <v>161968.87999999998</v>
      </c>
      <c r="G243" s="35"/>
    </row>
    <row r="244" spans="1:7" ht="15" hidden="1" x14ac:dyDescent="0.25">
      <c r="A244" s="48" t="s">
        <v>58</v>
      </c>
      <c r="B244" s="2">
        <v>60613.55000000001</v>
      </c>
      <c r="C244" s="2">
        <v>62274.899999999994</v>
      </c>
      <c r="D244" s="2">
        <v>11498.12</v>
      </c>
      <c r="E244" s="2">
        <v>19924.710000000003</v>
      </c>
      <c r="F244" s="3">
        <f>SUM(B244:E244)</f>
        <v>154311.28</v>
      </c>
      <c r="G244" s="35"/>
    </row>
    <row r="245" spans="1:7" ht="15" hidden="1" x14ac:dyDescent="0.25">
      <c r="A245" s="48" t="s">
        <v>59</v>
      </c>
      <c r="B245" s="2">
        <v>56334.989999999991</v>
      </c>
      <c r="C245" s="2">
        <v>59886.210000000021</v>
      </c>
      <c r="D245" s="2">
        <v>11136.14</v>
      </c>
      <c r="E245" s="2">
        <v>18759.739999999998</v>
      </c>
      <c r="F245" s="3">
        <f>SUM(B245:E245)</f>
        <v>146117.08000000002</v>
      </c>
      <c r="G245" s="27"/>
    </row>
    <row r="246" spans="1:7" ht="15.75" hidden="1" thickBot="1" x14ac:dyDescent="0.3">
      <c r="A246" s="51" t="s">
        <v>60</v>
      </c>
      <c r="B246" s="2">
        <v>64805.360000000015</v>
      </c>
      <c r="C246" s="2">
        <v>68064.209999999992</v>
      </c>
      <c r="D246" s="2">
        <v>11757.129999999997</v>
      </c>
      <c r="E246" s="2">
        <v>20936.260000000002</v>
      </c>
      <c r="F246" s="18">
        <f>SUM(B246:E246)</f>
        <v>165562.96000000002</v>
      </c>
      <c r="G246" s="27"/>
    </row>
    <row r="247" spans="1:7" ht="15.75" hidden="1" thickBot="1" x14ac:dyDescent="0.3">
      <c r="A247" s="44" t="s">
        <v>61</v>
      </c>
      <c r="B247" s="4">
        <f>SUM(B243:B246)</f>
        <v>244263.42</v>
      </c>
      <c r="C247" s="5">
        <f>SUM(C243:C246)</f>
        <v>257099.72</v>
      </c>
      <c r="D247" s="5">
        <f>SUM(D243:D246)</f>
        <v>46616.2</v>
      </c>
      <c r="E247" s="5">
        <f>SUM(E243:E246)</f>
        <v>79980.86</v>
      </c>
      <c r="F247" s="6">
        <f>SUM(F243:F246)</f>
        <v>627960.19999999995</v>
      </c>
      <c r="G247" s="27"/>
    </row>
    <row r="248" spans="1:7" ht="15" hidden="1" x14ac:dyDescent="0.25">
      <c r="A248" s="50" t="s">
        <v>62</v>
      </c>
      <c r="B248" s="2">
        <v>65479.51</v>
      </c>
      <c r="C248" s="2">
        <v>65510.85</v>
      </c>
      <c r="D248" s="2">
        <v>12152.06</v>
      </c>
      <c r="E248" s="2">
        <v>21428.9</v>
      </c>
      <c r="F248" s="17">
        <f>SUM(B248:E248)</f>
        <v>164571.32</v>
      </c>
      <c r="G248" s="27"/>
    </row>
    <row r="249" spans="1:7" ht="15" hidden="1" x14ac:dyDescent="0.25">
      <c r="A249" s="48" t="s">
        <v>63</v>
      </c>
      <c r="B249" s="2">
        <v>62265.169999999991</v>
      </c>
      <c r="C249" s="2">
        <v>64772.02</v>
      </c>
      <c r="D249" s="2">
        <v>10603.26</v>
      </c>
      <c r="E249" s="2">
        <v>21083.829999999994</v>
      </c>
      <c r="F249" s="3">
        <f>SUM(B249:E249)</f>
        <v>158724.27999999997</v>
      </c>
      <c r="G249" s="27"/>
    </row>
    <row r="250" spans="1:7" ht="15" hidden="1" x14ac:dyDescent="0.25">
      <c r="A250" s="48" t="s">
        <v>64</v>
      </c>
      <c r="B250" s="2">
        <v>59969.570000000007</v>
      </c>
      <c r="C250" s="2">
        <v>63760.770000000019</v>
      </c>
      <c r="D250" s="2">
        <v>9336.7400000000016</v>
      </c>
      <c r="E250" s="2">
        <v>19086.120000000003</v>
      </c>
      <c r="F250" s="3">
        <f>SUM(B250:E250)</f>
        <v>152153.20000000001</v>
      </c>
      <c r="G250" s="28"/>
    </row>
    <row r="251" spans="1:7" ht="15.75" hidden="1" thickBot="1" x14ac:dyDescent="0.3">
      <c r="A251" s="51" t="s">
        <v>65</v>
      </c>
      <c r="B251" s="2">
        <v>68309.959999999992</v>
      </c>
      <c r="C251" s="2">
        <v>68959.930000000051</v>
      </c>
      <c r="D251" s="2">
        <v>12780.02</v>
      </c>
      <c r="E251" s="2">
        <v>23710.489999999998</v>
      </c>
      <c r="F251" s="18">
        <f>SUM(B251:E251)</f>
        <v>173760.40000000002</v>
      </c>
      <c r="G251" s="28"/>
    </row>
    <row r="252" spans="1:7" ht="15.75" hidden="1" thickBot="1" x14ac:dyDescent="0.3">
      <c r="A252" s="86" t="s">
        <v>66</v>
      </c>
      <c r="B252" s="36">
        <f>SUM(B248:B251)</f>
        <v>256024.21</v>
      </c>
      <c r="C252" s="36">
        <f>SUM(C248:C251)</f>
        <v>263003.57000000007</v>
      </c>
      <c r="D252" s="36">
        <f>SUM(D248:D251)</f>
        <v>44872.08</v>
      </c>
      <c r="E252" s="36">
        <f>SUM(E248:E251)</f>
        <v>85309.34</v>
      </c>
      <c r="F252" s="6">
        <f>SUM(F248:F251)</f>
        <v>649209.19999999995</v>
      </c>
      <c r="G252" s="28"/>
    </row>
    <row r="253" spans="1:7" ht="15" hidden="1" x14ac:dyDescent="0.25">
      <c r="A253" s="50" t="s">
        <v>67</v>
      </c>
      <c r="B253" s="2">
        <v>64008.31</v>
      </c>
      <c r="C253" s="2">
        <v>71015.040000000008</v>
      </c>
      <c r="D253" s="2">
        <v>11579.3</v>
      </c>
      <c r="E253" s="2">
        <v>22107.05</v>
      </c>
      <c r="F253" s="17">
        <f>SUM(B253:E253)</f>
        <v>168709.69999999998</v>
      </c>
      <c r="G253" s="28"/>
    </row>
    <row r="254" spans="1:7" ht="15" hidden="1" x14ac:dyDescent="0.25">
      <c r="A254" s="48" t="s">
        <v>68</v>
      </c>
      <c r="B254" s="2">
        <v>62339.64</v>
      </c>
      <c r="C254" s="2">
        <v>73615.25999999998</v>
      </c>
      <c r="D254" s="2">
        <v>11875.690000000002</v>
      </c>
      <c r="E254" s="2">
        <v>21073.26</v>
      </c>
      <c r="F254" s="3">
        <f>SUM(B254:E254)</f>
        <v>168903.84999999998</v>
      </c>
      <c r="G254" s="28"/>
    </row>
    <row r="255" spans="1:7" ht="15" hidden="1" x14ac:dyDescent="0.25">
      <c r="A255" s="48" t="s">
        <v>69</v>
      </c>
      <c r="B255" s="2">
        <v>60837.919999999998</v>
      </c>
      <c r="C255" s="2">
        <v>72056.400000000023</v>
      </c>
      <c r="D255" s="2">
        <v>10995.3</v>
      </c>
      <c r="E255" s="2">
        <v>23657.930000000008</v>
      </c>
      <c r="F255" s="3">
        <f>SUM(B255:E255)</f>
        <v>167547.54999999999</v>
      </c>
      <c r="G255" s="19"/>
    </row>
    <row r="256" spans="1:7" ht="15.75" hidden="1" thickBot="1" x14ac:dyDescent="0.3">
      <c r="A256" s="51" t="s">
        <v>70</v>
      </c>
      <c r="B256" s="2">
        <v>66657.700000000012</v>
      </c>
      <c r="C256" s="2">
        <v>76340.089999999967</v>
      </c>
      <c r="D256" s="2">
        <v>13777.470000000001</v>
      </c>
      <c r="E256" s="2">
        <v>23252.259999999995</v>
      </c>
      <c r="F256" s="18">
        <f>SUM(B256:E256)</f>
        <v>180027.51999999996</v>
      </c>
      <c r="G256" s="19"/>
    </row>
    <row r="257" spans="1:19" ht="9" hidden="1" customHeight="1" thickBot="1" x14ac:dyDescent="0.3">
      <c r="A257" s="53" t="s">
        <v>71</v>
      </c>
      <c r="B257" s="36">
        <f>SUM(B253:B256)</f>
        <v>253843.57</v>
      </c>
      <c r="C257" s="36">
        <f>SUM(C253:C256)</f>
        <v>293026.78999999998</v>
      </c>
      <c r="D257" s="36">
        <f>SUM(D253:D256)</f>
        <v>48227.76</v>
      </c>
      <c r="E257" s="36">
        <f>SUM(E253:E256)</f>
        <v>90090.5</v>
      </c>
      <c r="F257" s="6">
        <f>SUM(F253:F256)</f>
        <v>685188.61999999988</v>
      </c>
      <c r="G257" s="19"/>
    </row>
    <row r="258" spans="1:19" ht="15" hidden="1" x14ac:dyDescent="0.25">
      <c r="A258" s="50" t="s">
        <v>72</v>
      </c>
      <c r="B258" s="2">
        <v>61237.4</v>
      </c>
      <c r="C258" s="2">
        <v>81096.84</v>
      </c>
      <c r="D258" s="2">
        <v>13662.37</v>
      </c>
      <c r="E258" s="2">
        <v>23331.86</v>
      </c>
      <c r="F258" s="17">
        <f>SUM(B258:E258)</f>
        <v>179328.46999999997</v>
      </c>
    </row>
    <row r="259" spans="1:19" ht="14.25" hidden="1" customHeight="1" x14ac:dyDescent="0.25">
      <c r="A259" s="48" t="s">
        <v>73</v>
      </c>
      <c r="B259" s="2">
        <v>56842.219999999994</v>
      </c>
      <c r="C259" s="2">
        <v>77371.50999999998</v>
      </c>
      <c r="D259" s="2">
        <v>12973.87</v>
      </c>
      <c r="E259" s="2">
        <v>21110.85</v>
      </c>
      <c r="F259" s="3">
        <f>SUM(B259:E259)</f>
        <v>168298.44999999998</v>
      </c>
    </row>
    <row r="260" spans="1:19" ht="15" hidden="1" x14ac:dyDescent="0.25">
      <c r="A260" s="48" t="s">
        <v>74</v>
      </c>
      <c r="B260" s="2">
        <v>53648.399999999994</v>
      </c>
      <c r="C260" s="2">
        <v>78366.600000000006</v>
      </c>
      <c r="D260" s="2">
        <v>12003.649999999998</v>
      </c>
      <c r="E260" s="2">
        <v>19193.43</v>
      </c>
      <c r="F260" s="3">
        <f>SUM(B260:E260)</f>
        <v>163212.07999999999</v>
      </c>
    </row>
    <row r="261" spans="1:19" ht="15.75" hidden="1" thickBot="1" x14ac:dyDescent="0.3">
      <c r="A261" s="51" t="s">
        <v>75</v>
      </c>
      <c r="B261" s="2">
        <v>55407.830000000016</v>
      </c>
      <c r="C261" s="2">
        <v>84803.16</v>
      </c>
      <c r="D261" s="2">
        <v>14200.599999999999</v>
      </c>
      <c r="E261" s="2">
        <v>23107.309999999998</v>
      </c>
      <c r="F261" s="18">
        <f>SUM(B261:E261)</f>
        <v>177518.90000000002</v>
      </c>
    </row>
    <row r="262" spans="1:19" ht="15.75" hidden="1" thickBot="1" x14ac:dyDescent="0.3">
      <c r="A262" s="53" t="s">
        <v>76</v>
      </c>
      <c r="B262" s="36">
        <f>SUM(B258:B261)</f>
        <v>227135.85</v>
      </c>
      <c r="C262" s="36">
        <f>SUM(C258:C261)</f>
        <v>321638.11</v>
      </c>
      <c r="D262" s="36">
        <f>SUM(D258:D261)</f>
        <v>52840.49</v>
      </c>
      <c r="E262" s="36">
        <f>SUM(E258:E261)</f>
        <v>86743.45</v>
      </c>
      <c r="F262" s="6">
        <f>SUM(F258:F261)</f>
        <v>688357.89999999991</v>
      </c>
      <c r="G262" s="54"/>
      <c r="H262" s="55"/>
      <c r="I262" s="55"/>
      <c r="J262" s="55"/>
      <c r="K262" s="55"/>
      <c r="L262" s="38"/>
    </row>
    <row r="263" spans="1:19" ht="15" x14ac:dyDescent="0.25">
      <c r="A263" s="50" t="s">
        <v>77</v>
      </c>
      <c r="B263" s="2">
        <v>47784.3</v>
      </c>
      <c r="C263" s="2">
        <v>78928.759999999995</v>
      </c>
      <c r="D263" s="2">
        <v>13513.09</v>
      </c>
      <c r="E263" s="2">
        <v>17277.48</v>
      </c>
      <c r="F263" s="17">
        <f>SUM(B263:E263)</f>
        <v>157503.63</v>
      </c>
      <c r="G263" s="54"/>
      <c r="H263" s="56">
        <f>B267/$F267</f>
        <v>0.30757007562327854</v>
      </c>
      <c r="I263" s="56"/>
      <c r="J263" s="56"/>
      <c r="K263" s="56"/>
      <c r="L263" s="54"/>
    </row>
    <row r="264" spans="1:19" ht="15" x14ac:dyDescent="0.25">
      <c r="A264" s="48" t="s">
        <v>78</v>
      </c>
      <c r="B264" s="2">
        <v>45925.53</v>
      </c>
      <c r="C264" s="2">
        <v>73619.839999999982</v>
      </c>
      <c r="D264" s="2">
        <v>10975.73</v>
      </c>
      <c r="E264" s="2">
        <v>16541.27</v>
      </c>
      <c r="F264" s="3">
        <f>SUM(B264:E264)</f>
        <v>147062.36999999997</v>
      </c>
      <c r="G264" s="54"/>
      <c r="H264" s="54"/>
      <c r="I264" s="54"/>
      <c r="J264" s="54"/>
      <c r="K264" s="54"/>
      <c r="L264" s="54"/>
    </row>
    <row r="265" spans="1:19" ht="15" x14ac:dyDescent="0.25">
      <c r="A265" s="48" t="s">
        <v>79</v>
      </c>
      <c r="B265" s="2">
        <v>42331.439999999988</v>
      </c>
      <c r="C265" s="2">
        <v>71658.680000000022</v>
      </c>
      <c r="D265" s="2">
        <v>7517.3899999999994</v>
      </c>
      <c r="E265" s="2">
        <v>16088.879999999997</v>
      </c>
      <c r="F265" s="3">
        <f>SUM(B265:E265)</f>
        <v>137596.39000000001</v>
      </c>
      <c r="G265" s="54"/>
      <c r="H265" s="69"/>
      <c r="I265" s="69"/>
      <c r="J265" s="69"/>
      <c r="K265" s="69"/>
      <c r="L265" s="69"/>
    </row>
    <row r="266" spans="1:19" ht="15.75" thickBot="1" x14ac:dyDescent="0.3">
      <c r="A266" s="51" t="s">
        <v>80</v>
      </c>
      <c r="B266" s="2">
        <v>46569.020000000019</v>
      </c>
      <c r="C266" s="2">
        <v>78245.459999999992</v>
      </c>
      <c r="D266" s="2">
        <v>9759.1500000000015</v>
      </c>
      <c r="E266" s="2">
        <v>16983.280000000006</v>
      </c>
      <c r="F266" s="18">
        <f>SUM(B266:E266)</f>
        <v>151556.91</v>
      </c>
      <c r="G266" s="54"/>
      <c r="H266" s="69"/>
      <c r="I266" s="69"/>
      <c r="J266" s="69"/>
      <c r="K266" s="69"/>
      <c r="L266" s="69"/>
    </row>
    <row r="267" spans="1:19" ht="15.75" thickBot="1" x14ac:dyDescent="0.3">
      <c r="A267" s="53" t="s">
        <v>81</v>
      </c>
      <c r="B267" s="36">
        <f>SUM(B263:B266)</f>
        <v>182610.29</v>
      </c>
      <c r="C267" s="36">
        <f>SUM(C263:C266)</f>
        <v>302452.74</v>
      </c>
      <c r="D267" s="36">
        <f>SUM(D263:D266)</f>
        <v>41765.360000000001</v>
      </c>
      <c r="E267" s="36">
        <f>SUM(E263:E266)</f>
        <v>66890.91</v>
      </c>
      <c r="F267" s="6">
        <f>SUM(F263:F266)</f>
        <v>593719.30000000005</v>
      </c>
      <c r="G267" s="54"/>
      <c r="H267" s="69"/>
      <c r="I267" s="69"/>
      <c r="J267" s="69"/>
      <c r="K267" s="69"/>
      <c r="L267" s="69"/>
    </row>
    <row r="268" spans="1:19" ht="15" x14ac:dyDescent="0.25">
      <c r="A268" s="50" t="s">
        <v>111</v>
      </c>
      <c r="B268" s="2">
        <v>39093.79</v>
      </c>
      <c r="C268" s="2">
        <v>60789.79</v>
      </c>
      <c r="D268" s="2">
        <v>5492.13</v>
      </c>
      <c r="E268" s="2">
        <v>11250.99</v>
      </c>
      <c r="F268" s="17">
        <f>SUM(B268:E268)</f>
        <v>116626.70000000001</v>
      </c>
      <c r="G268" s="69"/>
      <c r="H268" s="71"/>
      <c r="I268" s="71"/>
      <c r="J268" s="71"/>
      <c r="K268" s="71"/>
      <c r="L268" s="69"/>
      <c r="P268" s="110"/>
      <c r="Q268" s="110"/>
      <c r="R268" s="110"/>
      <c r="S268" s="110"/>
    </row>
    <row r="269" spans="1:19" ht="15" x14ac:dyDescent="0.25">
      <c r="A269" s="48" t="s">
        <v>112</v>
      </c>
      <c r="B269" s="2">
        <v>40636.65</v>
      </c>
      <c r="C269" s="2">
        <v>59418.049999999996</v>
      </c>
      <c r="D269" s="2">
        <v>8067.89</v>
      </c>
      <c r="E269" s="2">
        <v>12974.410000000002</v>
      </c>
      <c r="F269" s="3">
        <f>SUM(B269:E269)</f>
        <v>121097</v>
      </c>
      <c r="G269" s="69"/>
      <c r="H269" s="69"/>
      <c r="I269" s="69"/>
      <c r="J269" s="69"/>
      <c r="K269" s="69"/>
      <c r="L269" s="69"/>
    </row>
    <row r="270" spans="1:19" ht="15" x14ac:dyDescent="0.25">
      <c r="A270" s="48" t="s">
        <v>113</v>
      </c>
      <c r="B270" s="2">
        <v>44526</v>
      </c>
      <c r="C270" s="2">
        <v>62800</v>
      </c>
      <c r="D270" s="2">
        <v>8678</v>
      </c>
      <c r="E270" s="2">
        <v>13934</v>
      </c>
      <c r="F270" s="3">
        <f>SUM(B270:E270)</f>
        <v>129938</v>
      </c>
      <c r="G270" s="69"/>
      <c r="H270" s="69"/>
      <c r="I270" s="69"/>
      <c r="J270" s="69"/>
      <c r="K270" s="69"/>
      <c r="L270" s="69"/>
    </row>
    <row r="271" spans="1:19" ht="15.75" thickBot="1" x14ac:dyDescent="0.3">
      <c r="A271" s="51" t="s">
        <v>116</v>
      </c>
      <c r="B271" s="2">
        <v>48884.37999999999</v>
      </c>
      <c r="C271" s="2">
        <v>74104.450000000012</v>
      </c>
      <c r="D271" s="2">
        <v>11522.740000000002</v>
      </c>
      <c r="E271" s="2">
        <v>14251.5</v>
      </c>
      <c r="F271" s="18">
        <f>SUM(B271:E271)</f>
        <v>148763.07</v>
      </c>
      <c r="G271" s="54"/>
      <c r="H271" s="54"/>
      <c r="I271" s="54"/>
      <c r="J271" s="54"/>
      <c r="K271" s="54"/>
      <c r="L271" s="54"/>
      <c r="O271" s="111"/>
      <c r="P271" s="112"/>
      <c r="Q271" s="112"/>
      <c r="R271" s="112"/>
      <c r="S271" s="112"/>
    </row>
    <row r="272" spans="1:19" ht="15.75" thickBot="1" x14ac:dyDescent="0.3">
      <c r="A272" s="53" t="s">
        <v>114</v>
      </c>
      <c r="B272" s="36">
        <f>SUM(B268:B271)</f>
        <v>173140.82</v>
      </c>
      <c r="C272" s="36">
        <f>SUM(C268:C271)</f>
        <v>257112.29</v>
      </c>
      <c r="D272" s="36">
        <f>SUM(D268:D271)</f>
        <v>33760.76</v>
      </c>
      <c r="E272" s="36">
        <f>SUM(E268:E271)</f>
        <v>52410.9</v>
      </c>
      <c r="F272" s="6">
        <f>SUM(F268:F271)</f>
        <v>516424.77</v>
      </c>
      <c r="G272" s="54"/>
      <c r="H272" s="54"/>
      <c r="I272" s="54"/>
      <c r="J272" s="54"/>
      <c r="K272" s="54"/>
      <c r="L272" s="54"/>
      <c r="O272" s="111"/>
      <c r="P272" s="110"/>
      <c r="Q272" s="110"/>
      <c r="R272" s="110"/>
      <c r="S272" s="110"/>
    </row>
    <row r="273" spans="1:19" ht="15" x14ac:dyDescent="0.25">
      <c r="A273" s="50" t="s">
        <v>124</v>
      </c>
      <c r="B273" s="2">
        <v>50651.02</v>
      </c>
      <c r="C273" s="2">
        <v>77565.040000000008</v>
      </c>
      <c r="D273" s="2">
        <v>11385.32</v>
      </c>
      <c r="E273" s="2">
        <v>13976.279</v>
      </c>
      <c r="F273" s="17">
        <f>SUM(B273:E273)</f>
        <v>153577.65900000001</v>
      </c>
      <c r="G273" s="69"/>
      <c r="H273" s="71"/>
      <c r="I273" s="71"/>
      <c r="J273" s="71"/>
      <c r="K273" s="71"/>
      <c r="L273" s="69"/>
      <c r="P273" s="110"/>
      <c r="Q273" s="110"/>
      <c r="R273" s="110"/>
      <c r="S273" s="110"/>
    </row>
    <row r="274" spans="1:19" ht="15" x14ac:dyDescent="0.25">
      <c r="A274" s="48" t="s">
        <v>125</v>
      </c>
      <c r="B274" s="2">
        <v>49988.24</v>
      </c>
      <c r="C274" s="2">
        <v>73853.199999999983</v>
      </c>
      <c r="D274" s="2">
        <v>9483.9399999999987</v>
      </c>
      <c r="E274" s="2">
        <v>12263.191000000001</v>
      </c>
      <c r="F274" s="3">
        <f t="shared" ref="F274:F276" si="24">SUM(B274:E274)</f>
        <v>145588.57099999997</v>
      </c>
      <c r="G274" s="69"/>
      <c r="H274" s="69"/>
      <c r="I274" s="69"/>
      <c r="J274" s="69"/>
      <c r="K274" s="69"/>
      <c r="L274" s="69"/>
    </row>
    <row r="275" spans="1:19" ht="15" x14ac:dyDescent="0.25">
      <c r="A275" s="48" t="s">
        <v>126</v>
      </c>
      <c r="B275" s="2">
        <v>46509.410000000018</v>
      </c>
      <c r="C275" s="2">
        <v>71945.48000000001</v>
      </c>
      <c r="D275" s="2">
        <v>8706.7300000000032</v>
      </c>
      <c r="E275" s="2">
        <v>12629.909999999996</v>
      </c>
      <c r="F275" s="3">
        <f t="shared" si="24"/>
        <v>139791.53000000003</v>
      </c>
      <c r="G275" s="69"/>
      <c r="H275" s="69"/>
      <c r="I275" s="69"/>
      <c r="J275" s="69"/>
      <c r="K275" s="69"/>
      <c r="L275" s="69"/>
    </row>
    <row r="276" spans="1:19" ht="15.75" thickBot="1" x14ac:dyDescent="0.3">
      <c r="A276" s="51" t="s">
        <v>127</v>
      </c>
      <c r="B276" s="2">
        <v>51813</v>
      </c>
      <c r="C276" s="2">
        <v>74333</v>
      </c>
      <c r="D276" s="2">
        <v>11048</v>
      </c>
      <c r="E276" s="2">
        <v>15135</v>
      </c>
      <c r="F276" s="18">
        <f t="shared" si="24"/>
        <v>152329</v>
      </c>
      <c r="G276" s="54"/>
      <c r="H276" s="54"/>
      <c r="I276" s="54"/>
      <c r="J276" s="54"/>
      <c r="K276" s="54"/>
      <c r="L276" s="54"/>
      <c r="O276" s="111"/>
      <c r="P276" s="112"/>
      <c r="Q276" s="112"/>
      <c r="R276" s="112"/>
      <c r="S276" s="112"/>
    </row>
    <row r="277" spans="1:19" ht="15.75" thickBot="1" x14ac:dyDescent="0.3">
      <c r="A277" s="53" t="s">
        <v>123</v>
      </c>
      <c r="B277" s="36">
        <f>SUM(B273:B276)</f>
        <v>198961.67</v>
      </c>
      <c r="C277" s="36">
        <f>SUM(C273:C276)</f>
        <v>297696.71999999997</v>
      </c>
      <c r="D277" s="36">
        <f>SUM(D273:D276)</f>
        <v>40623.990000000005</v>
      </c>
      <c r="E277" s="36">
        <f>SUM(E273:E276)</f>
        <v>54004.38</v>
      </c>
      <c r="F277" s="6">
        <f>SUM(F273:F276)</f>
        <v>591286.76</v>
      </c>
      <c r="G277" s="54"/>
      <c r="H277" s="54"/>
      <c r="I277" s="54"/>
      <c r="J277" s="54"/>
      <c r="K277" s="54"/>
      <c r="L277" s="54"/>
      <c r="O277" s="111"/>
      <c r="P277" s="110"/>
      <c r="Q277" s="110"/>
      <c r="R277" s="110"/>
      <c r="S277" s="110"/>
    </row>
    <row r="278" spans="1:19" ht="15" x14ac:dyDescent="0.25">
      <c r="A278" s="50" t="s">
        <v>132</v>
      </c>
      <c r="B278" s="2">
        <v>47548.27</v>
      </c>
      <c r="C278" s="2">
        <v>69905.399999999994</v>
      </c>
      <c r="D278" s="2">
        <v>10718.39</v>
      </c>
      <c r="E278" s="2">
        <v>13213.6</v>
      </c>
      <c r="F278" s="17">
        <f>SUM(B278:E278)</f>
        <v>141385.65999999997</v>
      </c>
      <c r="G278" s="69"/>
      <c r="H278" s="71"/>
      <c r="I278" s="71"/>
      <c r="J278" s="71"/>
      <c r="K278" s="71"/>
      <c r="L278" s="69"/>
      <c r="P278" s="110"/>
      <c r="Q278" s="110"/>
      <c r="R278" s="110"/>
      <c r="S278" s="110"/>
    </row>
    <row r="279" spans="1:19" ht="15" x14ac:dyDescent="0.25">
      <c r="A279" s="48" t="s">
        <v>133</v>
      </c>
      <c r="B279" s="2">
        <v>41946.830000000009</v>
      </c>
      <c r="C279" s="2">
        <v>65938.09</v>
      </c>
      <c r="D279" s="2">
        <v>9492.11</v>
      </c>
      <c r="E279" s="2">
        <v>12314.42</v>
      </c>
      <c r="F279" s="3">
        <f t="shared" ref="F279:F281" si="25">SUM(B279:E279)</f>
        <v>129691.45000000001</v>
      </c>
      <c r="G279" s="69"/>
      <c r="H279" s="69"/>
      <c r="I279" s="69"/>
      <c r="J279" s="69"/>
      <c r="K279" s="69"/>
      <c r="L279" s="69"/>
    </row>
    <row r="280" spans="1:19" ht="15" x14ac:dyDescent="0.25">
      <c r="A280" s="48" t="s">
        <v>134</v>
      </c>
      <c r="B280" s="2">
        <v>39707.12999999999</v>
      </c>
      <c r="C280" s="2">
        <v>65355.320000000007</v>
      </c>
      <c r="D280" s="2">
        <v>10080.830000000002</v>
      </c>
      <c r="E280" s="2">
        <v>11230.990000000002</v>
      </c>
      <c r="F280" s="3">
        <f t="shared" si="25"/>
        <v>126374.27</v>
      </c>
      <c r="G280" s="69"/>
      <c r="H280" s="69"/>
      <c r="I280" s="69"/>
      <c r="J280" s="69"/>
      <c r="K280" s="69"/>
      <c r="L280" s="69"/>
    </row>
    <row r="281" spans="1:19" ht="15.75" thickBot="1" x14ac:dyDescent="0.3">
      <c r="A281" s="51" t="s">
        <v>135</v>
      </c>
      <c r="B281" s="2">
        <v>47802.680000000008</v>
      </c>
      <c r="C281" s="2">
        <v>77775.659999999974</v>
      </c>
      <c r="D281" s="2">
        <v>12246.54</v>
      </c>
      <c r="E281" s="2">
        <v>12041.029999999999</v>
      </c>
      <c r="F281" s="18">
        <f t="shared" si="25"/>
        <v>149865.90999999997</v>
      </c>
      <c r="G281" s="54"/>
      <c r="H281" s="54"/>
      <c r="I281" s="54"/>
      <c r="J281" s="54"/>
      <c r="K281" s="54"/>
      <c r="L281" s="54"/>
      <c r="O281" s="111"/>
      <c r="P281" s="112"/>
      <c r="Q281" s="112"/>
      <c r="R281" s="112"/>
      <c r="S281" s="112"/>
    </row>
    <row r="282" spans="1:19" ht="15.75" thickBot="1" x14ac:dyDescent="0.3">
      <c r="A282" s="53" t="s">
        <v>136</v>
      </c>
      <c r="B282" s="36">
        <f>SUM(B278:B281)</f>
        <v>177004.91</v>
      </c>
      <c r="C282" s="36">
        <f>SUM(C278:C281)</f>
        <v>278974.46999999997</v>
      </c>
      <c r="D282" s="36">
        <f>SUM(D278:D281)</f>
        <v>42537.87</v>
      </c>
      <c r="E282" s="36">
        <f>SUM(E278:E281)</f>
        <v>48800.04</v>
      </c>
      <c r="F282" s="6">
        <f>SUM(F278:F281)</f>
        <v>547317.29</v>
      </c>
      <c r="G282" s="54"/>
      <c r="H282" s="54"/>
      <c r="I282" s="54"/>
      <c r="J282" s="54"/>
      <c r="K282" s="54"/>
      <c r="L282" s="54"/>
      <c r="O282" s="111"/>
      <c r="P282" s="110"/>
      <c r="Q282" s="110"/>
      <c r="R282" s="110"/>
      <c r="S282" s="110"/>
    </row>
    <row r="283" spans="1:19" ht="15" x14ac:dyDescent="0.25">
      <c r="A283" s="50" t="s">
        <v>141</v>
      </c>
      <c r="B283" s="92">
        <v>39792.43</v>
      </c>
      <c r="C283" s="92">
        <v>69710.53</v>
      </c>
      <c r="D283" s="92">
        <v>10700.62</v>
      </c>
      <c r="E283" s="92">
        <v>8946.17</v>
      </c>
      <c r="F283" s="93">
        <f>SUM(B283:E283)</f>
        <v>129149.74999999999</v>
      </c>
      <c r="G283" s="69"/>
      <c r="H283" s="71"/>
      <c r="I283" s="71"/>
      <c r="J283" s="71"/>
      <c r="K283" s="71"/>
      <c r="L283" s="69"/>
      <c r="P283" s="110"/>
      <c r="Q283" s="110"/>
      <c r="R283" s="110"/>
      <c r="S283" s="110"/>
    </row>
    <row r="284" spans="1:19" ht="15" x14ac:dyDescent="0.25">
      <c r="A284" s="48" t="s">
        <v>142</v>
      </c>
      <c r="B284" s="92">
        <v>37207.439999999995</v>
      </c>
      <c r="C284" s="92">
        <v>67487.540000000008</v>
      </c>
      <c r="D284" s="92">
        <v>9458.8799999999992</v>
      </c>
      <c r="E284" s="92">
        <v>6495.7000000000007</v>
      </c>
      <c r="F284" s="94">
        <f t="shared" ref="F284:F286" si="26">SUM(B284:E284)</f>
        <v>120649.56000000001</v>
      </c>
      <c r="G284" s="69"/>
      <c r="H284" s="69"/>
      <c r="I284" s="69"/>
      <c r="J284" s="69"/>
      <c r="K284" s="69"/>
      <c r="L284" s="69"/>
    </row>
    <row r="285" spans="1:19" ht="15" x14ac:dyDescent="0.25">
      <c r="A285" s="48" t="s">
        <v>143</v>
      </c>
      <c r="B285" s="92">
        <v>35885.740000000005</v>
      </c>
      <c r="C285" s="92">
        <v>62700.950000000012</v>
      </c>
      <c r="D285" s="92">
        <v>9549.130000000001</v>
      </c>
      <c r="E285" s="92">
        <v>7021.26</v>
      </c>
      <c r="F285" s="94">
        <f t="shared" si="26"/>
        <v>115157.08000000002</v>
      </c>
      <c r="G285" s="69"/>
      <c r="H285" s="69"/>
      <c r="I285" s="69"/>
      <c r="J285" s="69"/>
      <c r="K285" s="69"/>
      <c r="L285" s="69"/>
    </row>
    <row r="286" spans="1:19" ht="15.75" thickBot="1" x14ac:dyDescent="0.3">
      <c r="A286" s="51" t="s">
        <v>144</v>
      </c>
      <c r="B286" s="92">
        <v>41011.199999999997</v>
      </c>
      <c r="C286" s="92">
        <v>72908.399999999994</v>
      </c>
      <c r="D286" s="92">
        <v>10607</v>
      </c>
      <c r="E286" s="92">
        <v>8946.2999999999993</v>
      </c>
      <c r="F286" s="95">
        <f t="shared" si="26"/>
        <v>133472.9</v>
      </c>
      <c r="G286" s="54"/>
      <c r="H286" s="54"/>
      <c r="I286" s="54"/>
      <c r="J286" s="54"/>
      <c r="K286" s="54"/>
      <c r="L286" s="54"/>
      <c r="O286" s="111"/>
    </row>
    <row r="287" spans="1:19" ht="15.75" thickBot="1" x14ac:dyDescent="0.3">
      <c r="A287" s="53" t="s">
        <v>145</v>
      </c>
      <c r="B287" s="98">
        <f>SUM(B283:B286)</f>
        <v>153896.81</v>
      </c>
      <c r="C287" s="98">
        <f>SUM(C283:C286)</f>
        <v>272807.42000000004</v>
      </c>
      <c r="D287" s="98">
        <f>SUM(D283:D286)</f>
        <v>40315.630000000005</v>
      </c>
      <c r="E287" s="98">
        <f>SUM(E283:E286)</f>
        <v>31409.43</v>
      </c>
      <c r="F287" s="99">
        <f>SUM(F283:F286)</f>
        <v>498429.29000000004</v>
      </c>
      <c r="G287" s="54"/>
      <c r="H287" s="54"/>
      <c r="I287" s="54"/>
      <c r="J287" s="54"/>
      <c r="K287" s="54"/>
      <c r="L287" s="54"/>
      <c r="O287" s="113" t="s">
        <v>159</v>
      </c>
      <c r="P287" s="114" t="s">
        <v>86</v>
      </c>
      <c r="Q287" s="114" t="s">
        <v>87</v>
      </c>
      <c r="R287" s="114" t="s">
        <v>88</v>
      </c>
      <c r="S287" s="115" t="s">
        <v>89</v>
      </c>
    </row>
    <row r="288" spans="1:19" ht="15" x14ac:dyDescent="0.25">
      <c r="A288" s="50" t="s">
        <v>151</v>
      </c>
      <c r="B288" s="92">
        <v>37549.589999999997</v>
      </c>
      <c r="C288" s="92">
        <v>67051.790000000008</v>
      </c>
      <c r="D288" s="92">
        <v>10054.549999999999</v>
      </c>
      <c r="E288" s="92">
        <v>6573.0899999999874</v>
      </c>
      <c r="F288" s="93">
        <f>SUM(B288:E288)</f>
        <v>121229.01999999999</v>
      </c>
      <c r="G288" s="69"/>
      <c r="H288" s="71"/>
      <c r="I288" s="71"/>
      <c r="J288" s="71"/>
      <c r="K288" s="71"/>
      <c r="L288" s="69"/>
      <c r="O288" s="107"/>
      <c r="P288" s="108">
        <f>B289/$F289</f>
        <v>0.32277889684138344</v>
      </c>
      <c r="Q288" s="108">
        <f t="shared" ref="Q288:S288" si="27">C289/$F289</f>
        <v>0.54739639137701968</v>
      </c>
      <c r="R288" s="108">
        <f t="shared" si="27"/>
        <v>7.2943899198559981E-2</v>
      </c>
      <c r="S288" s="109">
        <f t="shared" si="27"/>
        <v>5.6880812583036899E-2</v>
      </c>
    </row>
    <row r="289" spans="1:19" ht="15" x14ac:dyDescent="0.25">
      <c r="A289" s="48" t="s">
        <v>152</v>
      </c>
      <c r="B289" s="92">
        <v>37657</v>
      </c>
      <c r="C289" s="92">
        <v>63862</v>
      </c>
      <c r="D289" s="92">
        <v>8510</v>
      </c>
      <c r="E289" s="92">
        <v>6636</v>
      </c>
      <c r="F289" s="94">
        <f t="shared" ref="F289:F291" si="28">SUM(B289:E289)</f>
        <v>116665</v>
      </c>
      <c r="G289" s="69"/>
      <c r="H289" s="69"/>
      <c r="I289" s="69"/>
      <c r="J289" s="69"/>
      <c r="K289" s="69"/>
      <c r="L289" s="69"/>
    </row>
    <row r="290" spans="1:19" ht="15" x14ac:dyDescent="0.25">
      <c r="A290" s="48" t="s">
        <v>153</v>
      </c>
      <c r="B290" s="92"/>
      <c r="C290" s="92"/>
      <c r="D290" s="92"/>
      <c r="E290" s="92"/>
      <c r="F290" s="94">
        <f t="shared" si="28"/>
        <v>0</v>
      </c>
      <c r="G290" s="69"/>
      <c r="H290" s="69"/>
      <c r="I290" s="69"/>
      <c r="J290" s="69"/>
      <c r="K290" s="69"/>
      <c r="L290" s="69"/>
    </row>
    <row r="291" spans="1:19" ht="15.75" thickBot="1" x14ac:dyDescent="0.3">
      <c r="A291" s="51" t="s">
        <v>154</v>
      </c>
      <c r="B291" s="92"/>
      <c r="C291" s="92"/>
      <c r="D291" s="92"/>
      <c r="E291" s="92"/>
      <c r="F291" s="95">
        <f t="shared" si="28"/>
        <v>0</v>
      </c>
      <c r="G291" s="54"/>
      <c r="H291" s="54"/>
      <c r="I291" s="54"/>
      <c r="J291" s="54"/>
      <c r="K291" s="54"/>
      <c r="L291" s="54"/>
      <c r="O291" s="111"/>
      <c r="P291" s="112" t="s">
        <v>86</v>
      </c>
      <c r="Q291" s="112" t="s">
        <v>87</v>
      </c>
      <c r="R291" s="112" t="s">
        <v>88</v>
      </c>
      <c r="S291" s="112" t="s">
        <v>89</v>
      </c>
    </row>
    <row r="292" spans="1:19" ht="15.75" thickBot="1" x14ac:dyDescent="0.3">
      <c r="A292" s="62" t="s">
        <v>150</v>
      </c>
      <c r="B292" s="96">
        <f>SUM(B288:B291)</f>
        <v>75206.59</v>
      </c>
      <c r="C292" s="96">
        <f>SUM(C288:C291)</f>
        <v>130913.79000000001</v>
      </c>
      <c r="D292" s="96">
        <f>SUM(D288:D291)</f>
        <v>18564.55</v>
      </c>
      <c r="E292" s="96">
        <f>SUM(E288:E291)</f>
        <v>13209.089999999987</v>
      </c>
      <c r="F292" s="97">
        <f>SUM(F288:F291)</f>
        <v>237894.02</v>
      </c>
      <c r="G292" s="54"/>
      <c r="H292" s="54"/>
      <c r="I292" s="54"/>
      <c r="J292" s="54"/>
      <c r="K292" s="54"/>
      <c r="L292" s="54"/>
      <c r="O292" s="111"/>
      <c r="P292" s="110">
        <f>B292/$F292</f>
        <v>0.31613484861872526</v>
      </c>
      <c r="Q292" s="110">
        <f>C292/$F292</f>
        <v>0.55030298785988829</v>
      </c>
      <c r="R292" s="110">
        <f>D292/$F292</f>
        <v>7.8037060368310221E-2</v>
      </c>
      <c r="S292" s="110">
        <f>E292/$F292</f>
        <v>5.5525103153076266E-2</v>
      </c>
    </row>
  </sheetData>
  <mergeCells count="3">
    <mergeCell ref="B1:G1"/>
    <mergeCell ref="B103:F103"/>
    <mergeCell ref="B205:F205"/>
  </mergeCells>
  <pageMargins left="0.78740157480314965" right="0.51181102362204722" top="0.78740157480314965" bottom="0.78740157480314965" header="0.31496062992125984" footer="0.31496062992125984"/>
  <pageSetup paperSize="9" scale="83" orientation="landscape" r:id="rId1"/>
  <headerFooter>
    <oddHeader>&amp;L&amp;"voestalpine Light,Fett"&amp;14voestalpine shipments (t)&amp;R&amp;G</oddHeader>
    <oddFooter>&amp;L&amp;"voestalpine Light,Standard"Product mix Q1 BY 2024/25&amp;R&amp;"voestalpine Light,Standard"2024/08/07</oddFooter>
  </headerFooter>
  <rowBreaks count="2" manualBreakCount="2">
    <brk id="102" max="16383" man="1"/>
    <brk id="204" max="16383" man="1"/>
  </rowBreaks>
  <drawing r:id="rId2"/>
  <legacyDrawingHF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Arbeitsblätter</vt:lpstr>
      </vt:variant>
      <vt:variant>
        <vt:i4>1</vt:i4>
      </vt:variant>
      <vt:variant>
        <vt:lpstr>Benannte Bereiche</vt:lpstr>
      </vt:variant>
      <vt:variant>
        <vt:i4>2</vt:i4>
      </vt:variant>
    </vt:vector>
  </HeadingPairs>
  <TitlesOfParts>
    <vt:vector size="3" baseType="lpstr">
      <vt:lpstr>shipments</vt:lpstr>
      <vt:lpstr>shipments!Druckbereich</vt:lpstr>
      <vt:lpstr>shipments!Print_Area</vt:lpstr>
    </vt:vector>
  </TitlesOfParts>
  <Company>voestalpine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Weilguny Sabine</dc:creator>
  <cp:lastModifiedBy>Resch Gerald</cp:lastModifiedBy>
  <cp:lastPrinted>2024-10-23T14:22:28Z</cp:lastPrinted>
  <dcterms:created xsi:type="dcterms:W3CDTF">2019-09-23T08:32:56Z</dcterms:created>
  <dcterms:modified xsi:type="dcterms:W3CDTF">2024-11-11T13:25:16Z</dcterms:modified>
</cp:coreProperties>
</file>